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66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<sst xmlns="http://schemas.openxmlformats.org/spreadsheetml/2006/main" count="145" uniqueCount="48">
  <si>
    <t>D-C diff/10</t>
  </si>
  <si>
    <t>B-A diff</t>
  </si>
  <si>
    <t>C-B diff</t>
  </si>
  <si>
    <t>D-C diff</t>
  </si>
  <si>
    <t>B-A diff/10</t>
  </si>
  <si>
    <t>C-B diff/10</t>
  </si>
  <si>
    <t>0-D diff</t>
  </si>
  <si>
    <t>0-D diff/60</t>
  </si>
  <si>
    <t>A-100 factor</t>
  </si>
  <si>
    <t>Max-A diff</t>
  </si>
  <si>
    <t>90 = min A-</t>
  </si>
  <si>
    <t>80 = min B-</t>
  </si>
  <si>
    <t>70 = min C-</t>
  </si>
  <si>
    <t>60 = min D-</t>
  </si>
  <si>
    <t>A</t>
  </si>
  <si>
    <t>B</t>
  </si>
  <si>
    <t>C</t>
  </si>
  <si>
    <t>D</t>
  </si>
  <si>
    <t>Letter Grade</t>
  </si>
  <si>
    <t>Number Grade</t>
  </si>
  <si>
    <t>Points</t>
  </si>
  <si>
    <t xml:space="preserve">Grade Cut-off Differences </t>
  </si>
  <si>
    <t>Max. poss. pts.</t>
  </si>
  <si>
    <t>Grade Range Calculation Values</t>
  </si>
  <si>
    <r>
      <t xml:space="preserve">Grade Range Calc. Values </t>
    </r>
    <r>
      <rPr>
        <b/>
        <u val="single"/>
        <sz val="10"/>
        <rFont val="Arial"/>
        <family val="2"/>
      </rPr>
      <t>Used</t>
    </r>
  </si>
  <si>
    <r>
      <t xml:space="preserve">Grade Range Calc. Values   </t>
    </r>
    <r>
      <rPr>
        <b/>
        <u val="single"/>
        <sz val="10"/>
        <rFont val="Arial"/>
        <family val="2"/>
      </rPr>
      <t>Calculated</t>
    </r>
  </si>
  <si>
    <r>
      <t>Calculated</t>
    </r>
    <r>
      <rPr>
        <b/>
        <sz val="10"/>
        <rFont val="Arial"/>
        <family val="2"/>
      </rPr>
      <t xml:space="preserve"> Max. Possible Points</t>
    </r>
  </si>
  <si>
    <r>
      <t>Actual</t>
    </r>
    <r>
      <rPr>
        <b/>
        <sz val="10"/>
        <rFont val="Arial"/>
        <family val="2"/>
      </rPr>
      <t xml:space="preserve"> Max. Possible Points</t>
    </r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</si>
  <si>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</si>
  <si>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</si>
  <si>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</si>
  <si>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</si>
  <si>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</si>
  <si>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</si>
  <si>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</si>
  <si>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</si>
  <si>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</si>
  <si>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</si>
  <si>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</si>
  <si>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</si>
  <si>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Conversion Table - Excel Table Template     Copyright 2004 A.G. DiGiovanna Salisbury University</t>
  </si>
  <si>
    <t>% of max.</t>
  </si>
  <si>
    <t>pts.</t>
  </si>
  <si>
    <t>Enter maximum points and point cut-offs for grades below</t>
  </si>
  <si>
    <t>Find percentages of maximum points possible below</t>
  </si>
  <si>
    <t>© Copyright 2004 - A.G. DiGiovanna, Salisbury University</t>
  </si>
  <si>
    <t>Decimal</t>
  </si>
  <si>
    <t>Grade Cut-offs for All Tests Entered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</si>
</sst>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67">
      <selection activeCell="J80" sqref="J80:K80"/>
    </sheetView>
  </sheetViews>
  <sheetFormatPr defaultColWidth="9.140625" defaultRowHeight="12.75"/>
  <cols>
    <col min="4" max="4" width="14.00390625" style="0" customWidth="1"/>
    <col min="5" max="5" width="15.00390625" style="0" customWidth="1"/>
    <col min="6" max="6" width="13.8515625" style="0" customWidth="1"/>
    <col min="7" max="7" width="6.140625" style="0" customWidth="1"/>
    <col min="8" max="8" width="10.421875" style="0" customWidth="1"/>
    <col min="9" max="9" width="7.140625" style="0" customWidth="1"/>
    <col min="10" max="10" width="12.00390625" style="0" customWidth="1"/>
    <col min="11" max="11" width="14.140625" style="0" customWidth="1"/>
    <col min="12" max="12" width="13.140625" style="0" customWidth="1"/>
  </cols>
  <sheetData>
    <row r="1" spans="1:10" ht="12.75">
      <c r="A1" s="15" t="s">
        <v>40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ht="51" customHeight="1">
      <c r="A2" s="6" t="s">
        <v>18</v>
      </c>
      <c r="B2" s="6" t="s">
        <v>19</v>
      </c>
      <c r="C2" s="6" t="s">
        <v>20</v>
      </c>
      <c r="D2" s="9" t="s">
        <v>27</v>
      </c>
      <c r="E2" s="9" t="s">
        <v>26</v>
      </c>
      <c r="F2" s="18" t="s">
        <v>47</v>
      </c>
      <c r="G2" s="18"/>
      <c r="H2" s="18" t="s">
        <v>21</v>
      </c>
      <c r="I2" s="18"/>
      <c r="J2" s="6" t="s">
        <v>23</v>
      </c>
      <c r="K2" s="6" t="s">
        <v>25</v>
      </c>
      <c r="L2" s="6" t="s">
        <v>24</v>
      </c>
    </row>
    <row r="3" spans="1:12" ht="12.75">
      <c r="A3" s="17" t="s">
        <v>14</v>
      </c>
      <c r="B3" s="7">
        <v>100</v>
      </c>
      <c r="C3" s="8">
        <f>G3</f>
        <v>0</v>
      </c>
      <c r="D3" s="2">
        <f>G3</f>
        <v>0</v>
      </c>
      <c r="E3" s="2">
        <f>C4+L4+9*L3</f>
        <v>0</v>
      </c>
      <c r="F3" s="4" t="s">
        <v>22</v>
      </c>
      <c r="G3" s="3">
        <f>G10+I10+K10+G17+I17+K17+G24+I24+K24+G31+I31+K31</f>
        <v>0</v>
      </c>
      <c r="H3" s="4" t="s">
        <v>9</v>
      </c>
      <c r="I3" s="3">
        <f>G3-G4</f>
        <v>0</v>
      </c>
      <c r="J3" s="4" t="s">
        <v>8</v>
      </c>
      <c r="K3" s="5">
        <f>((G3-G4)-(G4-G5))/45</f>
        <v>0</v>
      </c>
      <c r="L3" s="5">
        <v>0</v>
      </c>
    </row>
    <row r="4" spans="1:12" ht="12.75">
      <c r="A4" s="14"/>
      <c r="B4">
        <v>99</v>
      </c>
      <c r="C4" s="1">
        <f>C5+L4+8*L3</f>
        <v>0</v>
      </c>
      <c r="F4" s="4" t="s">
        <v>10</v>
      </c>
      <c r="G4" s="3">
        <f>G11+I11+K11+G18+I18+K18+G25+I25+K25+G32+I32+K32</f>
        <v>0</v>
      </c>
      <c r="H4" s="4" t="s">
        <v>1</v>
      </c>
      <c r="I4" s="3">
        <f>G4-G5</f>
        <v>0</v>
      </c>
      <c r="J4" s="4" t="s">
        <v>4</v>
      </c>
      <c r="K4" s="5">
        <f>I4/10</f>
        <v>0</v>
      </c>
      <c r="L4" s="5">
        <f>I4/10</f>
        <v>0</v>
      </c>
    </row>
    <row r="5" spans="1:12" ht="12.75">
      <c r="A5" s="14"/>
      <c r="B5">
        <v>98</v>
      </c>
      <c r="C5" s="1">
        <f>C6+L4+7*L3</f>
        <v>0</v>
      </c>
      <c r="F5" s="4" t="s">
        <v>11</v>
      </c>
      <c r="G5" s="3">
        <f>G12+I12+K12+G19+I19+K19+G26+I26+K26+G33+I33+K33</f>
        <v>0</v>
      </c>
      <c r="H5" s="4" t="s">
        <v>2</v>
      </c>
      <c r="I5" s="3">
        <f>G5-G6</f>
        <v>0</v>
      </c>
      <c r="J5" s="4" t="s">
        <v>5</v>
      </c>
      <c r="K5" s="5">
        <f>I5/10</f>
        <v>0</v>
      </c>
      <c r="L5" s="5">
        <f>I5/10</f>
        <v>0</v>
      </c>
    </row>
    <row r="6" spans="1:12" ht="12.75">
      <c r="A6" s="14"/>
      <c r="B6">
        <v>97</v>
      </c>
      <c r="C6" s="1">
        <f>C7+L4+6*L3</f>
        <v>0</v>
      </c>
      <c r="F6" s="4" t="s">
        <v>12</v>
      </c>
      <c r="G6" s="3">
        <f>G13+I13+K13+G20+I20+K20+G27+I27+K27+G34+I34+K34</f>
        <v>0</v>
      </c>
      <c r="H6" s="4" t="s">
        <v>3</v>
      </c>
      <c r="I6" s="3">
        <f>+G6-G7</f>
        <v>0</v>
      </c>
      <c r="J6" s="4" t="s">
        <v>0</v>
      </c>
      <c r="K6" s="5">
        <f>I6/10</f>
        <v>0</v>
      </c>
      <c r="L6" s="5">
        <f>I6/10</f>
        <v>0</v>
      </c>
    </row>
    <row r="7" spans="1:12" ht="12.75">
      <c r="A7" s="14"/>
      <c r="B7">
        <v>96</v>
      </c>
      <c r="C7" s="1">
        <f>C8+L4+5*L3</f>
        <v>0</v>
      </c>
      <c r="F7" s="4" t="s">
        <v>13</v>
      </c>
      <c r="G7" s="3">
        <f>G14+I14+K14+G21+I21+K21+G31+I31+K31+G38+I38+K38</f>
        <v>0</v>
      </c>
      <c r="H7" s="4" t="s">
        <v>6</v>
      </c>
      <c r="I7" s="3">
        <f>G7</f>
        <v>0</v>
      </c>
      <c r="J7" s="4" t="s">
        <v>7</v>
      </c>
      <c r="K7" s="5">
        <f>I7/60</f>
        <v>0</v>
      </c>
      <c r="L7" s="5">
        <v>0</v>
      </c>
    </row>
    <row r="8" spans="1:12" ht="12.75">
      <c r="A8" s="14"/>
      <c r="B8">
        <v>95</v>
      </c>
      <c r="C8" s="1">
        <f>C9+L4+4*L3</f>
        <v>0</v>
      </c>
      <c r="F8" s="13" t="s">
        <v>43</v>
      </c>
      <c r="G8" s="13"/>
      <c r="H8" s="13"/>
      <c r="I8" s="13"/>
      <c r="J8" s="13"/>
      <c r="K8" s="13"/>
      <c r="L8" s="13"/>
    </row>
    <row r="9" spans="1:11" ht="12.75">
      <c r="A9" s="14"/>
      <c r="B9">
        <v>94</v>
      </c>
      <c r="C9" s="1">
        <f>C10+L4+3*L3</f>
        <v>0</v>
      </c>
      <c r="F9" s="14" t="s">
        <v>28</v>
      </c>
      <c r="G9" s="14"/>
      <c r="H9" s="14" t="s">
        <v>29</v>
      </c>
      <c r="I9" s="14"/>
      <c r="J9" s="14" t="s">
        <v>30</v>
      </c>
      <c r="K9" s="14"/>
    </row>
    <row r="10" spans="1:11" ht="12.75">
      <c r="A10" s="14"/>
      <c r="B10">
        <v>93</v>
      </c>
      <c r="C10" s="1">
        <f>C11+L4+2*L3</f>
        <v>0</v>
      </c>
      <c r="F10" s="4" t="s">
        <v>22</v>
      </c>
      <c r="G10">
        <v>0</v>
      </c>
      <c r="H10" s="4" t="s">
        <v>22</v>
      </c>
      <c r="I10">
        <v>0</v>
      </c>
      <c r="J10" s="4" t="s">
        <v>22</v>
      </c>
      <c r="K10">
        <v>0</v>
      </c>
    </row>
    <row r="11" spans="1:11" ht="12.75">
      <c r="A11" s="14"/>
      <c r="B11">
        <v>92</v>
      </c>
      <c r="C11" s="1">
        <f>C12+L4+L3</f>
        <v>0</v>
      </c>
      <c r="F11" s="4" t="s">
        <v>10</v>
      </c>
      <c r="G11">
        <v>0</v>
      </c>
      <c r="H11" s="4" t="s">
        <v>10</v>
      </c>
      <c r="I11">
        <v>0</v>
      </c>
      <c r="J11" s="4" t="s">
        <v>10</v>
      </c>
      <c r="K11">
        <v>0</v>
      </c>
    </row>
    <row r="12" spans="1:11" ht="12.75">
      <c r="A12" s="14"/>
      <c r="B12">
        <v>91</v>
      </c>
      <c r="C12" s="1">
        <f>G4+L4</f>
        <v>0</v>
      </c>
      <c r="F12" s="4" t="s">
        <v>11</v>
      </c>
      <c r="G12">
        <v>0</v>
      </c>
      <c r="H12" s="4" t="s">
        <v>11</v>
      </c>
      <c r="I12">
        <v>0</v>
      </c>
      <c r="J12" s="4" t="s">
        <v>11</v>
      </c>
      <c r="K12">
        <v>0</v>
      </c>
    </row>
    <row r="13" spans="1:11" ht="12.75">
      <c r="A13" s="14"/>
      <c r="B13" s="7">
        <v>90</v>
      </c>
      <c r="C13" s="8">
        <f>G4</f>
        <v>0</v>
      </c>
      <c r="F13" s="4" t="s">
        <v>12</v>
      </c>
      <c r="G13">
        <v>0</v>
      </c>
      <c r="H13" s="4" t="s">
        <v>12</v>
      </c>
      <c r="I13">
        <v>0</v>
      </c>
      <c r="J13" s="4" t="s">
        <v>12</v>
      </c>
      <c r="K13">
        <v>0</v>
      </c>
    </row>
    <row r="14" spans="1:11" ht="12.75">
      <c r="A14" s="17" t="s">
        <v>15</v>
      </c>
      <c r="B14">
        <v>89</v>
      </c>
      <c r="C14" s="1">
        <f>G5+(9)*(L4)</f>
        <v>0</v>
      </c>
      <c r="F14" s="4" t="s">
        <v>13</v>
      </c>
      <c r="G14">
        <v>0</v>
      </c>
      <c r="H14" s="4" t="s">
        <v>13</v>
      </c>
      <c r="I14">
        <v>0</v>
      </c>
      <c r="J14" s="4" t="s">
        <v>13</v>
      </c>
      <c r="K14">
        <v>0</v>
      </c>
    </row>
    <row r="15" spans="1:3" ht="12.75">
      <c r="A15" s="14"/>
      <c r="B15">
        <v>88</v>
      </c>
      <c r="C15" s="1">
        <f>G5+(8)*(L4)</f>
        <v>0</v>
      </c>
    </row>
    <row r="16" spans="1:11" ht="12.75">
      <c r="A16" s="14"/>
      <c r="B16">
        <v>87</v>
      </c>
      <c r="C16" s="1">
        <f>G5+(7)*(L4)</f>
        <v>0</v>
      </c>
      <c r="F16" s="14" t="s">
        <v>31</v>
      </c>
      <c r="G16" s="14"/>
      <c r="H16" s="14" t="s">
        <v>32</v>
      </c>
      <c r="I16" s="14"/>
      <c r="J16" s="14" t="s">
        <v>33</v>
      </c>
      <c r="K16" s="14"/>
    </row>
    <row r="17" spans="1:11" ht="12.75">
      <c r="A17" s="14"/>
      <c r="B17">
        <v>86</v>
      </c>
      <c r="C17" s="1">
        <f>G5+(6)*(L4)</f>
        <v>0</v>
      </c>
      <c r="F17" s="4" t="s">
        <v>22</v>
      </c>
      <c r="G17">
        <v>0</v>
      </c>
      <c r="H17" s="4" t="s">
        <v>22</v>
      </c>
      <c r="I17">
        <v>0</v>
      </c>
      <c r="J17" s="4" t="s">
        <v>22</v>
      </c>
      <c r="K17">
        <v>0</v>
      </c>
    </row>
    <row r="18" spans="1:11" ht="12.75">
      <c r="A18" s="14"/>
      <c r="B18">
        <v>85</v>
      </c>
      <c r="C18" s="1">
        <f>G5+(5)*(L4)</f>
        <v>0</v>
      </c>
      <c r="F18" s="4" t="s">
        <v>10</v>
      </c>
      <c r="G18">
        <v>0</v>
      </c>
      <c r="H18" s="4" t="s">
        <v>10</v>
      </c>
      <c r="I18">
        <v>0</v>
      </c>
      <c r="J18" s="4" t="s">
        <v>10</v>
      </c>
      <c r="K18">
        <v>0</v>
      </c>
    </row>
    <row r="19" spans="1:11" ht="12.75">
      <c r="A19" s="14"/>
      <c r="B19">
        <v>84</v>
      </c>
      <c r="C19" s="1">
        <f>G5+(4)*(L4)</f>
        <v>0</v>
      </c>
      <c r="F19" s="4" t="s">
        <v>11</v>
      </c>
      <c r="G19">
        <v>0</v>
      </c>
      <c r="H19" s="4" t="s">
        <v>11</v>
      </c>
      <c r="I19">
        <v>0</v>
      </c>
      <c r="J19" s="4" t="s">
        <v>11</v>
      </c>
      <c r="K19">
        <v>0</v>
      </c>
    </row>
    <row r="20" spans="1:11" ht="12.75">
      <c r="A20" s="14"/>
      <c r="B20">
        <v>83</v>
      </c>
      <c r="C20" s="1">
        <f>G5+(3)*(L4)</f>
        <v>0</v>
      </c>
      <c r="F20" s="4" t="s">
        <v>12</v>
      </c>
      <c r="G20">
        <v>0</v>
      </c>
      <c r="H20" s="4" t="s">
        <v>12</v>
      </c>
      <c r="I20">
        <v>0</v>
      </c>
      <c r="J20" s="4" t="s">
        <v>12</v>
      </c>
      <c r="K20">
        <v>0</v>
      </c>
    </row>
    <row r="21" spans="1:11" ht="12.75">
      <c r="A21" s="14"/>
      <c r="B21">
        <v>82</v>
      </c>
      <c r="C21" s="1">
        <f>G5+(2)*(L4)</f>
        <v>0</v>
      </c>
      <c r="F21" s="4" t="s">
        <v>13</v>
      </c>
      <c r="G21">
        <v>0</v>
      </c>
      <c r="H21" s="4" t="s">
        <v>13</v>
      </c>
      <c r="I21">
        <v>0</v>
      </c>
      <c r="J21" s="4" t="s">
        <v>13</v>
      </c>
      <c r="K21">
        <v>0</v>
      </c>
    </row>
    <row r="22" spans="1:3" ht="12.75">
      <c r="A22" s="14"/>
      <c r="B22">
        <v>81</v>
      </c>
      <c r="C22" s="1">
        <f>G5+(L4)</f>
        <v>0</v>
      </c>
    </row>
    <row r="23" spans="1:11" ht="12.75">
      <c r="A23" s="14"/>
      <c r="B23" s="7">
        <v>80</v>
      </c>
      <c r="C23" s="8">
        <f>G5</f>
        <v>0</v>
      </c>
      <c r="F23" s="14" t="s">
        <v>34</v>
      </c>
      <c r="G23" s="14"/>
      <c r="H23" s="14" t="s">
        <v>35</v>
      </c>
      <c r="I23" s="14"/>
      <c r="J23" s="14" t="s">
        <v>36</v>
      </c>
      <c r="K23" s="14"/>
    </row>
    <row r="24" spans="1:11" ht="12.75">
      <c r="A24" s="17" t="s">
        <v>16</v>
      </c>
      <c r="B24">
        <v>79</v>
      </c>
      <c r="C24" s="1">
        <f>G6+9*L5</f>
        <v>0</v>
      </c>
      <c r="F24" s="4" t="s">
        <v>22</v>
      </c>
      <c r="G24">
        <v>0</v>
      </c>
      <c r="H24" s="4" t="s">
        <v>22</v>
      </c>
      <c r="I24">
        <v>0</v>
      </c>
      <c r="J24" s="4" t="s">
        <v>22</v>
      </c>
      <c r="K24">
        <v>0</v>
      </c>
    </row>
    <row r="25" spans="1:11" ht="12.75">
      <c r="A25" s="14"/>
      <c r="B25">
        <v>78</v>
      </c>
      <c r="C25" s="1">
        <f>G6+8*L5</f>
        <v>0</v>
      </c>
      <c r="F25" s="4" t="s">
        <v>10</v>
      </c>
      <c r="G25">
        <v>0</v>
      </c>
      <c r="H25" s="4" t="s">
        <v>10</v>
      </c>
      <c r="I25">
        <v>0</v>
      </c>
      <c r="J25" s="4" t="s">
        <v>10</v>
      </c>
      <c r="K25">
        <v>0</v>
      </c>
    </row>
    <row r="26" spans="1:11" ht="12.75">
      <c r="A26" s="14"/>
      <c r="B26">
        <v>77</v>
      </c>
      <c r="C26" s="1">
        <f>G6+7*L5</f>
        <v>0</v>
      </c>
      <c r="F26" s="4" t="s">
        <v>11</v>
      </c>
      <c r="G26">
        <v>0</v>
      </c>
      <c r="H26" s="4" t="s">
        <v>11</v>
      </c>
      <c r="I26">
        <v>0</v>
      </c>
      <c r="J26" s="4" t="s">
        <v>11</v>
      </c>
      <c r="K26">
        <v>0</v>
      </c>
    </row>
    <row r="27" spans="1:11" ht="12.75">
      <c r="A27" s="14"/>
      <c r="B27">
        <v>76</v>
      </c>
      <c r="C27" s="1">
        <f>G6+6*L5</f>
        <v>0</v>
      </c>
      <c r="F27" s="4" t="s">
        <v>12</v>
      </c>
      <c r="G27">
        <v>0</v>
      </c>
      <c r="H27" s="4" t="s">
        <v>12</v>
      </c>
      <c r="I27">
        <v>0</v>
      </c>
      <c r="J27" s="4" t="s">
        <v>12</v>
      </c>
      <c r="K27">
        <v>0</v>
      </c>
    </row>
    <row r="28" spans="1:11" ht="12.75">
      <c r="A28" s="14"/>
      <c r="B28">
        <v>75</v>
      </c>
      <c r="C28" s="1">
        <f>G6+5*L5</f>
        <v>0</v>
      </c>
      <c r="F28" s="4" t="s">
        <v>13</v>
      </c>
      <c r="G28">
        <v>0</v>
      </c>
      <c r="H28" s="4" t="s">
        <v>13</v>
      </c>
      <c r="I28">
        <v>0</v>
      </c>
      <c r="J28" s="4" t="s">
        <v>13</v>
      </c>
      <c r="K28">
        <v>0</v>
      </c>
    </row>
    <row r="29" spans="1:3" ht="12.75">
      <c r="A29" s="14"/>
      <c r="B29">
        <v>74</v>
      </c>
      <c r="C29" s="1">
        <f>G6+4*L5</f>
        <v>0</v>
      </c>
    </row>
    <row r="30" spans="1:11" ht="12.75">
      <c r="A30" s="14"/>
      <c r="B30">
        <v>73</v>
      </c>
      <c r="C30" s="1">
        <f>G6+3*L5</f>
        <v>0</v>
      </c>
      <c r="F30" s="14" t="s">
        <v>37</v>
      </c>
      <c r="G30" s="14"/>
      <c r="H30" s="14" t="s">
        <v>38</v>
      </c>
      <c r="I30" s="14"/>
      <c r="J30" s="14" t="s">
        <v>39</v>
      </c>
      <c r="K30" s="14"/>
    </row>
    <row r="31" spans="1:11" ht="12.75">
      <c r="A31" s="14"/>
      <c r="B31">
        <v>72</v>
      </c>
      <c r="C31" s="1">
        <f>G6+2*L5</f>
        <v>0</v>
      </c>
      <c r="F31" s="4" t="s">
        <v>22</v>
      </c>
      <c r="G31">
        <v>0</v>
      </c>
      <c r="H31" s="4" t="s">
        <v>22</v>
      </c>
      <c r="I31">
        <v>0</v>
      </c>
      <c r="J31" s="4" t="s">
        <v>22</v>
      </c>
      <c r="K31">
        <v>0</v>
      </c>
    </row>
    <row r="32" spans="1:11" ht="12.75">
      <c r="A32" s="14"/>
      <c r="B32">
        <v>71</v>
      </c>
      <c r="C32" s="1">
        <f>G6+L5</f>
        <v>0</v>
      </c>
      <c r="F32" s="4" t="s">
        <v>10</v>
      </c>
      <c r="G32">
        <v>0</v>
      </c>
      <c r="H32" s="4" t="s">
        <v>10</v>
      </c>
      <c r="I32">
        <v>0</v>
      </c>
      <c r="J32" s="4" t="s">
        <v>10</v>
      </c>
      <c r="K32">
        <v>0</v>
      </c>
    </row>
    <row r="33" spans="1:11" ht="12.75">
      <c r="A33" s="14"/>
      <c r="B33" s="7">
        <v>70</v>
      </c>
      <c r="C33" s="8">
        <f>G6</f>
        <v>0</v>
      </c>
      <c r="F33" s="4" t="s">
        <v>11</v>
      </c>
      <c r="G33">
        <v>0</v>
      </c>
      <c r="H33" s="4" t="s">
        <v>11</v>
      </c>
      <c r="I33">
        <v>0</v>
      </c>
      <c r="J33" s="4" t="s">
        <v>11</v>
      </c>
      <c r="K33">
        <v>0</v>
      </c>
    </row>
    <row r="34" spans="1:11" ht="12.75">
      <c r="A34" s="17" t="s">
        <v>17</v>
      </c>
      <c r="B34">
        <v>69</v>
      </c>
      <c r="C34" s="1">
        <f>G7+9*L6</f>
        <v>0</v>
      </c>
      <c r="F34" s="4" t="s">
        <v>12</v>
      </c>
      <c r="G34">
        <v>0</v>
      </c>
      <c r="H34" s="4" t="s">
        <v>12</v>
      </c>
      <c r="I34">
        <v>0</v>
      </c>
      <c r="J34" s="4" t="s">
        <v>12</v>
      </c>
      <c r="K34">
        <v>0</v>
      </c>
    </row>
    <row r="35" spans="1:11" ht="12.75">
      <c r="A35" s="14"/>
      <c r="B35">
        <v>68</v>
      </c>
      <c r="C35" s="1">
        <f>G7+8*L6</f>
        <v>0</v>
      </c>
      <c r="F35" s="4" t="s">
        <v>13</v>
      </c>
      <c r="G35">
        <v>0</v>
      </c>
      <c r="H35" s="4" t="s">
        <v>13</v>
      </c>
      <c r="I35">
        <v>0</v>
      </c>
      <c r="J35" s="4" t="s">
        <v>13</v>
      </c>
      <c r="K35">
        <v>0</v>
      </c>
    </row>
    <row r="36" spans="1:3" ht="12.75">
      <c r="A36" s="14"/>
      <c r="B36">
        <v>67</v>
      </c>
      <c r="C36" s="1">
        <f>G7+7*L6</f>
        <v>0</v>
      </c>
    </row>
    <row r="37" spans="1:11" ht="12.75">
      <c r="A37" s="14"/>
      <c r="B37">
        <v>66</v>
      </c>
      <c r="C37" s="1">
        <f>G7+6*L6</f>
        <v>0</v>
      </c>
      <c r="F37" s="13" t="s">
        <v>44</v>
      </c>
      <c r="G37" s="12"/>
      <c r="H37" s="12"/>
      <c r="I37" s="12"/>
      <c r="J37" s="12"/>
      <c r="K37" s="12"/>
    </row>
    <row r="38" spans="1:11" ht="12.75">
      <c r="A38" s="14"/>
      <c r="B38">
        <v>65</v>
      </c>
      <c r="C38" s="1">
        <f>G7+5*L6</f>
        <v>0</v>
      </c>
      <c r="F38" s="12" t="s">
        <v>28</v>
      </c>
      <c r="G38" s="12"/>
      <c r="H38" s="12" t="s">
        <v>29</v>
      </c>
      <c r="I38" s="12"/>
      <c r="J38" s="12" t="s">
        <v>30</v>
      </c>
      <c r="K38" s="12"/>
    </row>
    <row r="39" spans="1:11" ht="12.75">
      <c r="A39" s="14"/>
      <c r="B39">
        <v>64</v>
      </c>
      <c r="C39" s="1">
        <f>G7+4*L6</f>
        <v>0</v>
      </c>
      <c r="E39" s="11" t="s">
        <v>46</v>
      </c>
      <c r="F39" t="s">
        <v>41</v>
      </c>
      <c r="G39" t="s">
        <v>42</v>
      </c>
      <c r="H39" t="s">
        <v>41</v>
      </c>
      <c r="I39" t="s">
        <v>42</v>
      </c>
      <c r="J39" t="s">
        <v>41</v>
      </c>
      <c r="K39" t="s">
        <v>42</v>
      </c>
    </row>
    <row r="40" spans="1:11" ht="12.75">
      <c r="A40" s="14"/>
      <c r="B40">
        <v>63</v>
      </c>
      <c r="C40" s="1">
        <f>G7+3*L6</f>
        <v>0</v>
      </c>
      <c r="E40">
        <v>0.95</v>
      </c>
      <c r="F40" s="10">
        <v>0.95</v>
      </c>
      <c r="G40">
        <f>E40*G10</f>
        <v>0</v>
      </c>
      <c r="H40" s="10">
        <v>0.95</v>
      </c>
      <c r="I40">
        <f>E40*I10</f>
        <v>0</v>
      </c>
      <c r="J40" s="10">
        <v>0.95</v>
      </c>
      <c r="K40">
        <f>E40*K10</f>
        <v>0</v>
      </c>
    </row>
    <row r="41" spans="1:11" ht="12.75">
      <c r="A41" s="14"/>
      <c r="B41">
        <v>62</v>
      </c>
      <c r="C41" s="1">
        <f>G7+2*L6</f>
        <v>0</v>
      </c>
      <c r="E41">
        <v>0.9</v>
      </c>
      <c r="F41" s="10">
        <v>0.9</v>
      </c>
      <c r="G41">
        <f>E41*G10</f>
        <v>0</v>
      </c>
      <c r="H41" s="10">
        <v>0.9</v>
      </c>
      <c r="I41">
        <f>E41*I10</f>
        <v>0</v>
      </c>
      <c r="J41" s="10">
        <v>0.9</v>
      </c>
      <c r="K41">
        <f>E41*K10</f>
        <v>0</v>
      </c>
    </row>
    <row r="42" spans="1:11" ht="12.75">
      <c r="A42" s="14"/>
      <c r="B42">
        <v>61</v>
      </c>
      <c r="C42" s="1">
        <f>G7+L6</f>
        <v>0</v>
      </c>
      <c r="E42">
        <v>0.85</v>
      </c>
      <c r="F42" s="10">
        <v>0.85</v>
      </c>
      <c r="G42">
        <f>E42*G10</f>
        <v>0</v>
      </c>
      <c r="H42" s="10">
        <v>0.85</v>
      </c>
      <c r="I42">
        <f>E42*I10</f>
        <v>0</v>
      </c>
      <c r="J42" s="10">
        <v>0.85</v>
      </c>
      <c r="K42">
        <f>E42*K10</f>
        <v>0</v>
      </c>
    </row>
    <row r="43" spans="1:11" ht="12.75">
      <c r="A43" s="14"/>
      <c r="B43" s="7">
        <v>60</v>
      </c>
      <c r="C43" s="8">
        <f>G7</f>
        <v>0</v>
      </c>
      <c r="E43">
        <v>0.8</v>
      </c>
      <c r="F43" s="10">
        <v>0.8</v>
      </c>
      <c r="G43">
        <f>E43*G10</f>
        <v>0</v>
      </c>
      <c r="H43" s="10">
        <v>0.8</v>
      </c>
      <c r="I43">
        <f>E43*I10</f>
        <v>0</v>
      </c>
      <c r="J43" s="10">
        <v>0.8</v>
      </c>
      <c r="K43">
        <f>E43*K10</f>
        <v>0</v>
      </c>
    </row>
    <row r="44" spans="1:11" ht="12.75">
      <c r="A44" s="17">
        <f>E60*I17</f>
        <v>0</v>
      </c>
      <c r="B44">
        <v>59</v>
      </c>
      <c r="C44" s="1">
        <f>G7-L7</f>
        <v>0</v>
      </c>
      <c r="E44">
        <v>0.75</v>
      </c>
      <c r="F44" s="10">
        <v>0.75</v>
      </c>
      <c r="G44">
        <f>E44*G10</f>
        <v>0</v>
      </c>
      <c r="H44" s="10">
        <v>0.75</v>
      </c>
      <c r="I44">
        <f>E44*I10</f>
        <v>0</v>
      </c>
      <c r="J44" s="10">
        <v>0.75</v>
      </c>
      <c r="K44">
        <f>E44*K10</f>
        <v>0</v>
      </c>
    </row>
    <row r="45" spans="1:11" ht="12.75">
      <c r="A45" s="14"/>
      <c r="B45">
        <v>58</v>
      </c>
      <c r="C45" s="1">
        <f>G7-2*L7</f>
        <v>0</v>
      </c>
      <c r="E45">
        <v>0.7</v>
      </c>
      <c r="F45" s="10">
        <v>0.7</v>
      </c>
      <c r="G45">
        <f>E45*G10</f>
        <v>0</v>
      </c>
      <c r="H45" s="10">
        <v>0.7</v>
      </c>
      <c r="I45">
        <f>E45*I10</f>
        <v>0</v>
      </c>
      <c r="J45" s="10">
        <v>0.7</v>
      </c>
      <c r="K45">
        <f>E45*K10</f>
        <v>0</v>
      </c>
    </row>
    <row r="46" spans="1:11" ht="12.75">
      <c r="A46" s="14"/>
      <c r="B46">
        <v>57</v>
      </c>
      <c r="C46" s="1">
        <f>G7-3*L7</f>
        <v>0</v>
      </c>
      <c r="E46">
        <v>0.65</v>
      </c>
      <c r="F46" s="10">
        <v>0.65</v>
      </c>
      <c r="G46">
        <f>E46*G10</f>
        <v>0</v>
      </c>
      <c r="H46" s="10">
        <v>0.65</v>
      </c>
      <c r="I46">
        <f>E46*I10</f>
        <v>0</v>
      </c>
      <c r="J46" s="10">
        <v>0.65</v>
      </c>
      <c r="K46">
        <f>E46*K10</f>
        <v>0</v>
      </c>
    </row>
    <row r="47" spans="1:11" ht="12.75">
      <c r="A47" s="14"/>
      <c r="B47">
        <v>56</v>
      </c>
      <c r="C47" s="1">
        <f>G7-4*L7</f>
        <v>0</v>
      </c>
      <c r="E47">
        <v>0.6</v>
      </c>
      <c r="F47" s="10">
        <v>0.6</v>
      </c>
      <c r="G47">
        <f>E47*G10</f>
        <v>0</v>
      </c>
      <c r="H47" s="10">
        <v>0.6</v>
      </c>
      <c r="I47">
        <f>E47*I10</f>
        <v>0</v>
      </c>
      <c r="J47" s="10">
        <v>0.6</v>
      </c>
      <c r="K47">
        <f>E47*K10</f>
        <v>0</v>
      </c>
    </row>
    <row r="48" spans="1:11" ht="12.75">
      <c r="A48" s="14"/>
      <c r="B48">
        <v>55</v>
      </c>
      <c r="C48" s="1">
        <f>G7-5*L7</f>
        <v>0</v>
      </c>
      <c r="E48">
        <v>0.55</v>
      </c>
      <c r="F48" s="10">
        <v>0.55</v>
      </c>
      <c r="G48">
        <f>E48*G10</f>
        <v>0</v>
      </c>
      <c r="H48" s="10">
        <v>0.55</v>
      </c>
      <c r="I48">
        <f>E48*I10</f>
        <v>0</v>
      </c>
      <c r="J48" s="10">
        <v>0.55</v>
      </c>
      <c r="K48">
        <f>E48*K10</f>
        <v>0</v>
      </c>
    </row>
    <row r="49" spans="1:11" ht="12.75">
      <c r="A49" s="14"/>
      <c r="B49">
        <v>54</v>
      </c>
      <c r="C49" s="1">
        <f>G7-6*L7</f>
        <v>0</v>
      </c>
      <c r="E49">
        <v>0.5</v>
      </c>
      <c r="F49" s="10">
        <v>0.5</v>
      </c>
      <c r="G49">
        <f>E49*G10</f>
        <v>0</v>
      </c>
      <c r="H49" s="10">
        <v>0.5</v>
      </c>
      <c r="I49">
        <f>E49*I10</f>
        <v>0</v>
      </c>
      <c r="J49" s="10">
        <v>0.5</v>
      </c>
      <c r="K49">
        <f>E49*K10</f>
        <v>0</v>
      </c>
    </row>
    <row r="50" spans="1:11" ht="12.75">
      <c r="A50" s="14"/>
      <c r="B50">
        <v>53</v>
      </c>
      <c r="C50" s="1">
        <f>G7-7*L7</f>
        <v>0</v>
      </c>
      <c r="E50">
        <v>0.45</v>
      </c>
      <c r="F50" s="10">
        <v>0.45</v>
      </c>
      <c r="G50">
        <f>E50*G10</f>
        <v>0</v>
      </c>
      <c r="H50" s="10">
        <v>0.45</v>
      </c>
      <c r="I50">
        <f>E50*I10</f>
        <v>0</v>
      </c>
      <c r="J50" s="10">
        <v>0.45</v>
      </c>
      <c r="K50">
        <f>E50*K10</f>
        <v>0</v>
      </c>
    </row>
    <row r="51" spans="1:3" ht="12.75">
      <c r="A51" s="14"/>
      <c r="B51">
        <v>52</v>
      </c>
      <c r="C51" s="1">
        <f>G7-8*L7</f>
        <v>0</v>
      </c>
    </row>
    <row r="52" spans="1:11" ht="12.75">
      <c r="A52" s="14"/>
      <c r="B52">
        <v>51</v>
      </c>
      <c r="C52" s="1">
        <f>G7-9*L7</f>
        <v>0</v>
      </c>
      <c r="F52" s="12" t="s">
        <v>31</v>
      </c>
      <c r="G52" s="12"/>
      <c r="H52" s="12" t="s">
        <v>32</v>
      </c>
      <c r="I52" s="12"/>
      <c r="J52" s="12" t="s">
        <v>33</v>
      </c>
      <c r="K52" s="12"/>
    </row>
    <row r="53" spans="1:11" ht="12.75">
      <c r="A53" s="14"/>
      <c r="B53">
        <v>50</v>
      </c>
      <c r="C53" s="1">
        <f>G7-10*L7</f>
        <v>0</v>
      </c>
      <c r="E53" s="11" t="s">
        <v>46</v>
      </c>
      <c r="F53" t="s">
        <v>41</v>
      </c>
      <c r="G53" t="s">
        <v>42</v>
      </c>
      <c r="H53" t="s">
        <v>41</v>
      </c>
      <c r="I53" t="s">
        <v>42</v>
      </c>
      <c r="J53" t="s">
        <v>41</v>
      </c>
      <c r="K53" t="s">
        <v>42</v>
      </c>
    </row>
    <row r="54" spans="1:11" ht="12.75">
      <c r="A54" s="14"/>
      <c r="B54">
        <v>49</v>
      </c>
      <c r="C54" s="1">
        <f>G7-11*L7</f>
        <v>0</v>
      </c>
      <c r="E54">
        <v>0.95</v>
      </c>
      <c r="F54" s="10">
        <v>0.95</v>
      </c>
      <c r="G54">
        <f>E54*G17</f>
        <v>0</v>
      </c>
      <c r="H54" s="10">
        <v>0.95</v>
      </c>
      <c r="I54">
        <f>I17*E54</f>
        <v>0</v>
      </c>
      <c r="J54" s="10">
        <v>0.95</v>
      </c>
      <c r="K54">
        <f>E54*K17</f>
        <v>0</v>
      </c>
    </row>
    <row r="55" spans="1:11" ht="12.75">
      <c r="A55" s="14"/>
      <c r="B55">
        <v>48</v>
      </c>
      <c r="C55" s="1">
        <f>G7-12*L7</f>
        <v>0</v>
      </c>
      <c r="E55">
        <v>0.9</v>
      </c>
      <c r="F55" s="10">
        <v>0.9</v>
      </c>
      <c r="G55">
        <f>E55*G17</f>
        <v>0</v>
      </c>
      <c r="H55" s="10">
        <v>0.9</v>
      </c>
      <c r="I55">
        <f>E55*I17</f>
        <v>0</v>
      </c>
      <c r="J55" s="10">
        <v>0.9</v>
      </c>
      <c r="K55">
        <f>E55*K17</f>
        <v>0</v>
      </c>
    </row>
    <row r="56" spans="1:11" ht="12.75">
      <c r="A56" s="14"/>
      <c r="B56">
        <v>47</v>
      </c>
      <c r="C56" s="1">
        <f>G7-13*L7</f>
        <v>0</v>
      </c>
      <c r="E56">
        <v>0.85</v>
      </c>
      <c r="F56" s="10">
        <v>0.85</v>
      </c>
      <c r="G56">
        <f>E56*G17</f>
        <v>0</v>
      </c>
      <c r="H56" s="10">
        <v>0.85</v>
      </c>
      <c r="I56">
        <f>E56*I17</f>
        <v>0</v>
      </c>
      <c r="J56" s="10">
        <v>0.85</v>
      </c>
      <c r="K56">
        <f>E56*K17</f>
        <v>0</v>
      </c>
    </row>
    <row r="57" spans="1:11" ht="12.75">
      <c r="A57" s="14"/>
      <c r="B57">
        <v>46</v>
      </c>
      <c r="C57" s="1">
        <f>G7-14*L7</f>
        <v>0</v>
      </c>
      <c r="E57">
        <v>0.8</v>
      </c>
      <c r="F57" s="10">
        <v>0.8</v>
      </c>
      <c r="G57">
        <f>E57*G17</f>
        <v>0</v>
      </c>
      <c r="H57" s="10">
        <v>0.8</v>
      </c>
      <c r="I57">
        <f>E57*I17</f>
        <v>0</v>
      </c>
      <c r="J57" s="10">
        <v>0.8</v>
      </c>
      <c r="K57">
        <f>E57*K17</f>
        <v>0</v>
      </c>
    </row>
    <row r="58" spans="1:11" ht="12.75">
      <c r="A58" s="14"/>
      <c r="B58">
        <v>45</v>
      </c>
      <c r="C58" s="1">
        <f>G7-15*L7</f>
        <v>0</v>
      </c>
      <c r="E58">
        <v>0.75</v>
      </c>
      <c r="F58" s="10">
        <v>0.75</v>
      </c>
      <c r="G58">
        <f>E58*G17</f>
        <v>0</v>
      </c>
      <c r="H58" s="10">
        <v>0.75</v>
      </c>
      <c r="I58">
        <f>E58*I17</f>
        <v>0</v>
      </c>
      <c r="J58" s="10">
        <v>0.75</v>
      </c>
      <c r="K58">
        <f>E58*K17</f>
        <v>0</v>
      </c>
    </row>
    <row r="59" spans="1:11" ht="12.75">
      <c r="A59" s="14"/>
      <c r="B59">
        <v>44</v>
      </c>
      <c r="C59" s="1">
        <f>G7-16*L7</f>
        <v>0</v>
      </c>
      <c r="E59">
        <v>0.7</v>
      </c>
      <c r="F59" s="10">
        <v>0.7</v>
      </c>
      <c r="G59">
        <f>E59*G17</f>
        <v>0</v>
      </c>
      <c r="H59" s="10">
        <v>0.7</v>
      </c>
      <c r="I59">
        <f>E59*I17</f>
        <v>0</v>
      </c>
      <c r="J59" s="10">
        <v>0.7</v>
      </c>
      <c r="K59">
        <f>E59*K17</f>
        <v>0</v>
      </c>
    </row>
    <row r="60" spans="1:11" ht="12.75">
      <c r="A60" s="14"/>
      <c r="B60">
        <v>43</v>
      </c>
      <c r="C60" s="1">
        <f>G7-17*L7</f>
        <v>0</v>
      </c>
      <c r="E60">
        <v>0.65</v>
      </c>
      <c r="F60" s="10">
        <v>0.65</v>
      </c>
      <c r="G60">
        <f>E60*G17</f>
        <v>0</v>
      </c>
      <c r="H60" s="10">
        <v>0.65</v>
      </c>
      <c r="I60">
        <f>E60*I17</f>
        <v>0</v>
      </c>
      <c r="J60" s="10">
        <v>0.65</v>
      </c>
      <c r="K60">
        <f>E60*K17</f>
        <v>0</v>
      </c>
    </row>
    <row r="61" spans="1:11" ht="12.75">
      <c r="A61" s="14"/>
      <c r="B61">
        <v>42</v>
      </c>
      <c r="C61" s="1">
        <f>G7-18*L7</f>
        <v>0</v>
      </c>
      <c r="E61">
        <v>0.6</v>
      </c>
      <c r="F61" s="10">
        <v>0.6</v>
      </c>
      <c r="G61">
        <f>E61*G17</f>
        <v>0</v>
      </c>
      <c r="H61" s="10">
        <v>0.6</v>
      </c>
      <c r="I61">
        <f>E61*I17</f>
        <v>0</v>
      </c>
      <c r="J61" s="10">
        <v>0.6</v>
      </c>
      <c r="K61">
        <f>E61*K17</f>
        <v>0</v>
      </c>
    </row>
    <row r="62" spans="1:11" ht="12.75">
      <c r="A62" s="14"/>
      <c r="B62">
        <v>41</v>
      </c>
      <c r="C62" s="1">
        <f>G7-19*L7</f>
        <v>0</v>
      </c>
      <c r="E62">
        <v>0.55</v>
      </c>
      <c r="F62" s="10">
        <v>0.55</v>
      </c>
      <c r="G62">
        <f>E62*G17</f>
        <v>0</v>
      </c>
      <c r="H62" s="10">
        <v>0.55</v>
      </c>
      <c r="I62">
        <f>E62*I17</f>
        <v>0</v>
      </c>
      <c r="J62" s="10">
        <v>0.55</v>
      </c>
      <c r="K62">
        <f>E62*K17</f>
        <v>0</v>
      </c>
    </row>
    <row r="63" spans="1:11" ht="12.75">
      <c r="A63" s="14"/>
      <c r="B63">
        <v>40</v>
      </c>
      <c r="C63" s="1">
        <f>G7-20*L7</f>
        <v>0</v>
      </c>
      <c r="E63">
        <v>0.5</v>
      </c>
      <c r="F63" s="10">
        <v>0.5</v>
      </c>
      <c r="G63">
        <f>E63*G17</f>
        <v>0</v>
      </c>
      <c r="H63" s="10">
        <v>0.5</v>
      </c>
      <c r="I63">
        <f>E63*I17</f>
        <v>0</v>
      </c>
      <c r="J63" s="10">
        <v>0.5</v>
      </c>
      <c r="K63">
        <f>E63*K17</f>
        <v>0</v>
      </c>
    </row>
    <row r="64" spans="2:11" ht="12.75">
      <c r="B64">
        <v>39</v>
      </c>
      <c r="C64" s="1">
        <f>G7-21*L7</f>
        <v>0</v>
      </c>
      <c r="E64">
        <v>0.45</v>
      </c>
      <c r="F64" s="10">
        <v>0.45</v>
      </c>
      <c r="G64">
        <f>E64*G17</f>
        <v>0</v>
      </c>
      <c r="H64" s="10">
        <v>0.45</v>
      </c>
      <c r="I64">
        <f>E64*I17</f>
        <v>0</v>
      </c>
      <c r="J64" s="10">
        <v>0.45</v>
      </c>
      <c r="K64">
        <f>E64*K17</f>
        <v>0</v>
      </c>
    </row>
    <row r="65" spans="2:3" ht="12.75">
      <c r="B65">
        <v>38</v>
      </c>
      <c r="C65" s="1">
        <f>G7-22*L7</f>
        <v>0</v>
      </c>
    </row>
    <row r="66" spans="2:11" ht="12.75">
      <c r="B66">
        <v>37</v>
      </c>
      <c r="C66" s="1">
        <f>G7-23*L7</f>
        <v>0</v>
      </c>
      <c r="F66" s="12" t="s">
        <v>34</v>
      </c>
      <c r="G66" s="12"/>
      <c r="H66" s="12" t="s">
        <v>35</v>
      </c>
      <c r="I66" s="12"/>
      <c r="J66" s="12" t="s">
        <v>36</v>
      </c>
      <c r="K66" s="12"/>
    </row>
    <row r="67" spans="2:11" ht="12.75">
      <c r="B67">
        <v>36</v>
      </c>
      <c r="C67">
        <f>G7-24*L7</f>
        <v>0</v>
      </c>
      <c r="E67" s="11" t="s">
        <v>46</v>
      </c>
      <c r="F67" t="s">
        <v>41</v>
      </c>
      <c r="G67" t="s">
        <v>42</v>
      </c>
      <c r="H67" t="s">
        <v>41</v>
      </c>
      <c r="I67" t="s">
        <v>42</v>
      </c>
      <c r="J67" t="s">
        <v>41</v>
      </c>
      <c r="K67" t="s">
        <v>42</v>
      </c>
    </row>
    <row r="68" spans="2:11" ht="12.75">
      <c r="B68">
        <v>35</v>
      </c>
      <c r="C68" s="1">
        <f>G7-25*L7</f>
        <v>0</v>
      </c>
      <c r="E68">
        <v>0.95</v>
      </c>
      <c r="F68" s="10">
        <v>0.95</v>
      </c>
      <c r="G68">
        <f>E68*G24</f>
        <v>0</v>
      </c>
      <c r="H68" s="10">
        <v>0.95</v>
      </c>
      <c r="I68">
        <f>I24*E68</f>
        <v>0</v>
      </c>
      <c r="J68" s="10">
        <v>0.95</v>
      </c>
      <c r="K68">
        <f>E68*K24</f>
        <v>0</v>
      </c>
    </row>
    <row r="69" spans="2:11" ht="12.75">
      <c r="B69">
        <v>34</v>
      </c>
      <c r="C69" s="1">
        <f>G7-26*L7</f>
        <v>0</v>
      </c>
      <c r="E69">
        <v>0.9</v>
      </c>
      <c r="F69" s="10">
        <v>0.9</v>
      </c>
      <c r="G69">
        <f>E69*G24</f>
        <v>0</v>
      </c>
      <c r="H69" s="10">
        <v>0.9</v>
      </c>
      <c r="I69">
        <f>E69*I24</f>
        <v>0</v>
      </c>
      <c r="J69" s="10">
        <v>0.9</v>
      </c>
      <c r="K69">
        <f>E69*K24</f>
        <v>0</v>
      </c>
    </row>
    <row r="70" spans="2:11" ht="12.75">
      <c r="B70">
        <v>33</v>
      </c>
      <c r="C70" s="1">
        <f>G7-27*L7</f>
        <v>0</v>
      </c>
      <c r="E70">
        <v>0.85</v>
      </c>
      <c r="F70" s="10">
        <v>0.85</v>
      </c>
      <c r="G70">
        <f>E70*G24</f>
        <v>0</v>
      </c>
      <c r="H70" s="10">
        <v>0.85</v>
      </c>
      <c r="I70">
        <f>E70*I24</f>
        <v>0</v>
      </c>
      <c r="J70" s="10">
        <v>0.85</v>
      </c>
      <c r="K70">
        <f>E70*K24</f>
        <v>0</v>
      </c>
    </row>
    <row r="71" spans="2:11" ht="12.75">
      <c r="B71">
        <v>32</v>
      </c>
      <c r="C71" s="1">
        <f>G7-28*L7</f>
        <v>0</v>
      </c>
      <c r="E71">
        <v>0.8</v>
      </c>
      <c r="F71" s="10">
        <v>0.8</v>
      </c>
      <c r="G71">
        <f>E71*G24</f>
        <v>0</v>
      </c>
      <c r="H71" s="10">
        <v>0.8</v>
      </c>
      <c r="I71">
        <f>E71*I24</f>
        <v>0</v>
      </c>
      <c r="J71" s="10">
        <v>0.8</v>
      </c>
      <c r="K71">
        <f>E71*K24</f>
        <v>0</v>
      </c>
    </row>
    <row r="72" spans="2:11" ht="12.75">
      <c r="B72">
        <v>31</v>
      </c>
      <c r="C72" s="1">
        <f>G7-29*L7</f>
        <v>0</v>
      </c>
      <c r="E72">
        <v>0.75</v>
      </c>
      <c r="F72" s="10">
        <v>0.75</v>
      </c>
      <c r="G72">
        <f>E72*G24</f>
        <v>0</v>
      </c>
      <c r="H72" s="10">
        <v>0.75</v>
      </c>
      <c r="I72">
        <f>E72*I24</f>
        <v>0</v>
      </c>
      <c r="J72" s="10">
        <v>0.75</v>
      </c>
      <c r="K72">
        <f>E72*K24</f>
        <v>0</v>
      </c>
    </row>
    <row r="73" spans="2:11" ht="12.75">
      <c r="B73">
        <v>30</v>
      </c>
      <c r="C73" s="1">
        <f>G7-30*L7</f>
        <v>0</v>
      </c>
      <c r="E73">
        <v>0.7</v>
      </c>
      <c r="F73" s="10">
        <v>0.7</v>
      </c>
      <c r="G73">
        <f>E73*G24</f>
        <v>0</v>
      </c>
      <c r="H73" s="10">
        <v>0.7</v>
      </c>
      <c r="I73">
        <f>E73*I24</f>
        <v>0</v>
      </c>
      <c r="J73" s="10">
        <v>0.7</v>
      </c>
      <c r="K73">
        <f>E73*K24</f>
        <v>0</v>
      </c>
    </row>
    <row r="74" spans="2:11" ht="12.75">
      <c r="B74">
        <v>29</v>
      </c>
      <c r="C74" s="1">
        <f>G7-31*L7</f>
        <v>0</v>
      </c>
      <c r="E74">
        <v>0.65</v>
      </c>
      <c r="F74" s="10">
        <v>0.65</v>
      </c>
      <c r="G74">
        <f>E74*G24</f>
        <v>0</v>
      </c>
      <c r="H74" s="10">
        <v>0.65</v>
      </c>
      <c r="I74">
        <f>E74*I24</f>
        <v>0</v>
      </c>
      <c r="J74" s="10">
        <v>0.65</v>
      </c>
      <c r="K74">
        <f>E74*K24</f>
        <v>0</v>
      </c>
    </row>
    <row r="75" spans="2:11" ht="12.75">
      <c r="B75">
        <v>28</v>
      </c>
      <c r="C75" s="1">
        <f>G7-32*L7</f>
        <v>0</v>
      </c>
      <c r="E75">
        <v>0.6</v>
      </c>
      <c r="F75" s="10">
        <v>0.6</v>
      </c>
      <c r="G75">
        <f>E75*G24</f>
        <v>0</v>
      </c>
      <c r="H75" s="10">
        <v>0.6</v>
      </c>
      <c r="I75">
        <f>E75*I24</f>
        <v>0</v>
      </c>
      <c r="J75" s="10">
        <v>0.6</v>
      </c>
      <c r="K75">
        <f>E75*K24</f>
        <v>0</v>
      </c>
    </row>
    <row r="76" spans="2:11" ht="12.75">
      <c r="B76">
        <v>27</v>
      </c>
      <c r="C76" s="1">
        <f>G7-33*L7</f>
        <v>0</v>
      </c>
      <c r="E76">
        <v>0.55</v>
      </c>
      <c r="F76" s="10">
        <v>0.55</v>
      </c>
      <c r="G76">
        <f>E76*G24</f>
        <v>0</v>
      </c>
      <c r="H76" s="10">
        <v>0.55</v>
      </c>
      <c r="I76">
        <f>E76*I24</f>
        <v>0</v>
      </c>
      <c r="J76" s="10">
        <v>0.55</v>
      </c>
      <c r="K76">
        <f>E76*K24</f>
        <v>0</v>
      </c>
    </row>
    <row r="77" spans="2:11" ht="12.75">
      <c r="B77">
        <v>26</v>
      </c>
      <c r="C77" s="1">
        <f>G7-34*L7</f>
        <v>0</v>
      </c>
      <c r="E77">
        <v>0.5</v>
      </c>
      <c r="F77" s="10">
        <v>0.5</v>
      </c>
      <c r="G77">
        <f>E77*G24</f>
        <v>0</v>
      </c>
      <c r="H77" s="10">
        <v>0.5</v>
      </c>
      <c r="I77">
        <f>E77*I24</f>
        <v>0</v>
      </c>
      <c r="J77" s="10">
        <v>0.5</v>
      </c>
      <c r="K77">
        <f>E77*K24</f>
        <v>0</v>
      </c>
    </row>
    <row r="78" spans="2:11" ht="12.75">
      <c r="B78">
        <v>25</v>
      </c>
      <c r="C78" s="1">
        <f>G7-35*L7</f>
        <v>0</v>
      </c>
      <c r="E78">
        <v>0.45</v>
      </c>
      <c r="F78" s="10">
        <v>0.45</v>
      </c>
      <c r="G78">
        <f>E78*G24</f>
        <v>0</v>
      </c>
      <c r="H78" s="10">
        <v>0.45</v>
      </c>
      <c r="I78">
        <f>E78*I24</f>
        <v>0</v>
      </c>
      <c r="J78" s="10">
        <v>0.45</v>
      </c>
      <c r="K78">
        <f>E78*K24</f>
        <v>0</v>
      </c>
    </row>
    <row r="79" spans="2:3" ht="12.75">
      <c r="B79">
        <v>24</v>
      </c>
      <c r="C79" s="1">
        <f>G7-36*L7</f>
        <v>0</v>
      </c>
    </row>
    <row r="80" spans="2:11" ht="12.75">
      <c r="B80">
        <v>23</v>
      </c>
      <c r="C80" s="1">
        <f>G7-37*L7</f>
        <v>0</v>
      </c>
      <c r="F80" s="12" t="s">
        <v>37</v>
      </c>
      <c r="G80" s="12"/>
      <c r="H80" s="12" t="s">
        <v>38</v>
      </c>
      <c r="I80" s="12"/>
      <c r="J80" s="12" t="s">
        <v>39</v>
      </c>
      <c r="K80" s="12"/>
    </row>
    <row r="81" spans="2:11" ht="12.75">
      <c r="B81">
        <v>22</v>
      </c>
      <c r="C81" s="1">
        <f>G7-38*L7</f>
        <v>0</v>
      </c>
      <c r="E81" s="11" t="s">
        <v>46</v>
      </c>
      <c r="F81" t="s">
        <v>41</v>
      </c>
      <c r="G81" t="s">
        <v>42</v>
      </c>
      <c r="H81" t="s">
        <v>41</v>
      </c>
      <c r="I81" t="s">
        <v>42</v>
      </c>
      <c r="J81" t="s">
        <v>41</v>
      </c>
      <c r="K81" t="s">
        <v>42</v>
      </c>
    </row>
    <row r="82" spans="2:11" ht="12.75">
      <c r="B82">
        <v>21</v>
      </c>
      <c r="C82" s="1">
        <f>G7-39*L7</f>
        <v>0</v>
      </c>
      <c r="E82">
        <v>0.95</v>
      </c>
      <c r="F82" s="10">
        <v>0.95</v>
      </c>
      <c r="G82">
        <f>E82*G31</f>
        <v>0</v>
      </c>
      <c r="H82" s="10">
        <v>0.95</v>
      </c>
      <c r="I82">
        <f>E82*I31</f>
        <v>0</v>
      </c>
      <c r="J82" s="10">
        <v>0.95</v>
      </c>
      <c r="K82">
        <f>E82*K31</f>
        <v>0</v>
      </c>
    </row>
    <row r="83" spans="2:11" ht="12.75">
      <c r="B83">
        <v>20</v>
      </c>
      <c r="C83" s="1">
        <f>G7-40*L7</f>
        <v>0</v>
      </c>
      <c r="E83">
        <v>0.9</v>
      </c>
      <c r="F83" s="10">
        <v>0.9</v>
      </c>
      <c r="G83">
        <f>E83*G31</f>
        <v>0</v>
      </c>
      <c r="H83" s="10">
        <v>0.9</v>
      </c>
      <c r="I83">
        <f>E83*I31</f>
        <v>0</v>
      </c>
      <c r="J83" s="10">
        <v>0.9</v>
      </c>
      <c r="K83">
        <f>E83*K31</f>
        <v>0</v>
      </c>
    </row>
    <row r="84" spans="2:11" ht="12.75">
      <c r="B84">
        <v>19</v>
      </c>
      <c r="C84" s="1">
        <f>G7-41*L7</f>
        <v>0</v>
      </c>
      <c r="E84">
        <v>0.85</v>
      </c>
      <c r="F84" s="10">
        <v>0.85</v>
      </c>
      <c r="G84">
        <f>E84*G31</f>
        <v>0</v>
      </c>
      <c r="H84" s="10">
        <v>0.85</v>
      </c>
      <c r="I84">
        <f>E84*I31</f>
        <v>0</v>
      </c>
      <c r="J84" s="10">
        <v>0.85</v>
      </c>
      <c r="K84">
        <f>E84*K31</f>
        <v>0</v>
      </c>
    </row>
    <row r="85" spans="2:11" ht="12.75">
      <c r="B85">
        <v>18</v>
      </c>
      <c r="C85" s="1">
        <f>G7-42*L7</f>
        <v>0</v>
      </c>
      <c r="E85">
        <v>0.8</v>
      </c>
      <c r="F85" s="10">
        <v>0.8</v>
      </c>
      <c r="G85">
        <f>E85*G31</f>
        <v>0</v>
      </c>
      <c r="H85" s="10">
        <v>0.8</v>
      </c>
      <c r="I85">
        <f>E85*I31</f>
        <v>0</v>
      </c>
      <c r="J85" s="10">
        <v>0.8</v>
      </c>
      <c r="K85">
        <f>E85*K31</f>
        <v>0</v>
      </c>
    </row>
    <row r="86" spans="2:11" ht="12.75">
      <c r="B86">
        <v>17</v>
      </c>
      <c r="C86" s="1">
        <f>G7-43*L7</f>
        <v>0</v>
      </c>
      <c r="E86">
        <v>0.75</v>
      </c>
      <c r="F86" s="10">
        <v>0.75</v>
      </c>
      <c r="G86">
        <f>E86*G31</f>
        <v>0</v>
      </c>
      <c r="H86" s="10">
        <v>0.75</v>
      </c>
      <c r="I86">
        <f>E86*I31</f>
        <v>0</v>
      </c>
      <c r="J86" s="10">
        <v>0.75</v>
      </c>
      <c r="K86">
        <f>E86*K31</f>
        <v>0</v>
      </c>
    </row>
    <row r="87" spans="2:11" ht="12.75">
      <c r="B87">
        <v>16</v>
      </c>
      <c r="C87" s="1">
        <f>G7-44*L7</f>
        <v>0</v>
      </c>
      <c r="E87">
        <v>0.7</v>
      </c>
      <c r="F87" s="10">
        <v>0.7</v>
      </c>
      <c r="G87">
        <f>E87*G31</f>
        <v>0</v>
      </c>
      <c r="H87" s="10">
        <v>0.7</v>
      </c>
      <c r="I87">
        <f>E87*I31</f>
        <v>0</v>
      </c>
      <c r="J87" s="10">
        <v>0.7</v>
      </c>
      <c r="K87">
        <f>E87*K31</f>
        <v>0</v>
      </c>
    </row>
    <row r="88" spans="2:11" ht="12.75">
      <c r="B88">
        <v>15</v>
      </c>
      <c r="C88" s="1">
        <f>G7-45*L7</f>
        <v>0</v>
      </c>
      <c r="E88">
        <v>0.65</v>
      </c>
      <c r="F88" s="10">
        <v>0.65</v>
      </c>
      <c r="G88">
        <f>E88*G31</f>
        <v>0</v>
      </c>
      <c r="H88" s="10">
        <v>0.65</v>
      </c>
      <c r="I88">
        <f>E88*I31</f>
        <v>0</v>
      </c>
      <c r="J88" s="10">
        <v>0.65</v>
      </c>
      <c r="K88">
        <f>E88*K31</f>
        <v>0</v>
      </c>
    </row>
    <row r="89" spans="2:11" ht="12.75">
      <c r="B89">
        <v>14</v>
      </c>
      <c r="C89" s="1">
        <f>G7-46*L7</f>
        <v>0</v>
      </c>
      <c r="E89">
        <v>0.6</v>
      </c>
      <c r="F89" s="10">
        <v>0.6</v>
      </c>
      <c r="G89">
        <f>E89*G31</f>
        <v>0</v>
      </c>
      <c r="H89" s="10">
        <v>0.6</v>
      </c>
      <c r="I89">
        <f>E89*I31</f>
        <v>0</v>
      </c>
      <c r="J89" s="10">
        <v>0.6</v>
      </c>
      <c r="K89">
        <f>E89*K31</f>
        <v>0</v>
      </c>
    </row>
    <row r="90" spans="2:11" ht="12.75">
      <c r="B90">
        <v>13</v>
      </c>
      <c r="C90" s="1">
        <f>G7-47*L7</f>
        <v>0</v>
      </c>
      <c r="E90">
        <v>0.55</v>
      </c>
      <c r="F90" s="10">
        <v>0.55</v>
      </c>
      <c r="G90">
        <f>E90*G31</f>
        <v>0</v>
      </c>
      <c r="H90" s="10">
        <v>0.55</v>
      </c>
      <c r="I90">
        <f>E90*I31</f>
        <v>0</v>
      </c>
      <c r="J90" s="10">
        <v>0.55</v>
      </c>
      <c r="K90">
        <f>E90*K31</f>
        <v>0</v>
      </c>
    </row>
    <row r="91" spans="2:11" ht="12.75">
      <c r="B91">
        <v>12</v>
      </c>
      <c r="C91" s="1">
        <f>G7-48*L7</f>
        <v>0</v>
      </c>
      <c r="E91">
        <v>0.5</v>
      </c>
      <c r="F91" s="10">
        <v>0.5</v>
      </c>
      <c r="G91">
        <f>E91*G31</f>
        <v>0</v>
      </c>
      <c r="H91" s="10">
        <v>0.5</v>
      </c>
      <c r="I91">
        <f>E91*I31</f>
        <v>0</v>
      </c>
      <c r="J91" s="10">
        <v>0.5</v>
      </c>
      <c r="K91">
        <f>E91*K31</f>
        <v>0</v>
      </c>
    </row>
    <row r="92" spans="2:11" ht="12.75">
      <c r="B92">
        <v>11</v>
      </c>
      <c r="C92" s="1">
        <f>G7-49*L7</f>
        <v>0</v>
      </c>
      <c r="E92">
        <v>0.45</v>
      </c>
      <c r="F92" s="10">
        <v>0.45</v>
      </c>
      <c r="G92">
        <f>E92*G31</f>
        <v>0</v>
      </c>
      <c r="H92" s="10">
        <v>0.45</v>
      </c>
      <c r="I92">
        <f>E92*I31</f>
        <v>0</v>
      </c>
      <c r="J92" s="10">
        <v>0.45</v>
      </c>
      <c r="K92">
        <f>E92*K31</f>
        <v>0</v>
      </c>
    </row>
    <row r="93" spans="2:3" ht="12.75">
      <c r="B93">
        <v>10</v>
      </c>
      <c r="C93" s="1">
        <f>G7-50*L7</f>
        <v>0</v>
      </c>
    </row>
    <row r="94" spans="2:5" ht="12.75">
      <c r="B94">
        <v>9</v>
      </c>
      <c r="C94" s="1">
        <f>G7-51*L7</f>
        <v>0</v>
      </c>
      <c r="E94" t="s">
        <v>45</v>
      </c>
    </row>
    <row r="95" spans="2:3" ht="12.75">
      <c r="B95">
        <v>8</v>
      </c>
      <c r="C95" s="1">
        <f>G7-52*L7</f>
        <v>0</v>
      </c>
    </row>
    <row r="96" spans="2:3" ht="12.75">
      <c r="B96">
        <v>7</v>
      </c>
      <c r="C96" s="1">
        <f>G7-53*L7</f>
        <v>0</v>
      </c>
    </row>
    <row r="97" spans="2:3" ht="12.75">
      <c r="B97">
        <v>6</v>
      </c>
      <c r="C97" s="1">
        <f>G7-54*L7</f>
        <v>0</v>
      </c>
    </row>
    <row r="98" spans="2:3" ht="12.75">
      <c r="B98">
        <v>5</v>
      </c>
      <c r="C98" s="1">
        <f>G7-55*L7</f>
        <v>0</v>
      </c>
    </row>
    <row r="99" spans="2:3" ht="12.75">
      <c r="B99">
        <v>4</v>
      </c>
      <c r="C99" s="1">
        <f>G7-56*L7</f>
        <v>0</v>
      </c>
    </row>
    <row r="100" spans="2:3" ht="12.75">
      <c r="B100">
        <v>3</v>
      </c>
      <c r="C100" s="1">
        <f>G7-57*L7</f>
        <v>0</v>
      </c>
    </row>
    <row r="101" spans="2:3" ht="12.75">
      <c r="B101">
        <v>2</v>
      </c>
      <c r="C101" s="1">
        <f>G7-58*L7</f>
        <v>0</v>
      </c>
    </row>
    <row r="102" spans="2:3" ht="12.75">
      <c r="B102">
        <v>1</v>
      </c>
      <c r="C102" s="1">
        <f>G7-59*L7</f>
        <v>0</v>
      </c>
    </row>
    <row r="103" spans="2:3" ht="12.75">
      <c r="B103">
        <v>0</v>
      </c>
      <c r="C103" s="1">
        <f>G7-60*L7</f>
        <v>0</v>
      </c>
    </row>
    <row r="104" ht="12.75">
      <c r="C104" s="1"/>
    </row>
  </sheetData>
  <mergeCells count="34">
    <mergeCell ref="A1:J1"/>
    <mergeCell ref="A44:A63"/>
    <mergeCell ref="F2:G2"/>
    <mergeCell ref="H2:I2"/>
    <mergeCell ref="A3:A13"/>
    <mergeCell ref="A14:A23"/>
    <mergeCell ref="A24:A33"/>
    <mergeCell ref="A34:A43"/>
    <mergeCell ref="F9:G9"/>
    <mergeCell ref="H9:I9"/>
    <mergeCell ref="J30:K30"/>
    <mergeCell ref="J9:K9"/>
    <mergeCell ref="F16:G16"/>
    <mergeCell ref="H16:I16"/>
    <mergeCell ref="J16:K16"/>
    <mergeCell ref="F8:L8"/>
    <mergeCell ref="F37:K37"/>
    <mergeCell ref="F38:G38"/>
    <mergeCell ref="H38:I38"/>
    <mergeCell ref="J38:K38"/>
    <mergeCell ref="F23:G23"/>
    <mergeCell ref="H23:I23"/>
    <mergeCell ref="J23:K23"/>
    <mergeCell ref="F30:G30"/>
    <mergeCell ref="H30:I30"/>
    <mergeCell ref="F80:G80"/>
    <mergeCell ref="H80:I80"/>
    <mergeCell ref="J80:K80"/>
    <mergeCell ref="F52:G52"/>
    <mergeCell ref="H52:I52"/>
    <mergeCell ref="J52:K52"/>
    <mergeCell ref="F66:G66"/>
    <mergeCell ref="H66:I66"/>
    <mergeCell ref="J66:K6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Salisbury State University</dc:creator>
  <cp:keywords/>
  <dc:description/>
  <cp:lastModifiedBy>DiGiovanna</cp:lastModifiedBy>
  <dcterms:created xsi:type="dcterms:W3CDTF">2003-11-18T17:45:05Z</dcterms:created>
  <dcterms:modified xsi:type="dcterms:W3CDTF">2004-06-28T20:53:26Z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