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6990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<sst xmlns="http://schemas.openxmlformats.org/spreadsheetml/2006/main" count="79" uniqueCount="38">
  <si>
    <t>D-C diff/10</t>
  </si>
  <si>
    <t>B-A diff</t>
  </si>
  <si>
    <t>C-B diff</t>
  </si>
  <si>
    <t>D-C diff</t>
  </si>
  <si>
    <t>B-A diff/10</t>
  </si>
  <si>
    <t>C-B diff/10</t>
  </si>
  <si>
    <t>0-D diff</t>
  </si>
  <si>
    <t>0-D diff/60</t>
  </si>
  <si>
    <t>A-100 factor</t>
  </si>
  <si>
    <t>Max-A diff</t>
  </si>
  <si>
    <t>90 = min A-</t>
  </si>
  <si>
    <t>80 = min B-</t>
  </si>
  <si>
    <t>70 = min C-</t>
  </si>
  <si>
    <t>60 = min D-</t>
  </si>
  <si>
    <t>A</t>
  </si>
  <si>
    <t>B</t>
  </si>
  <si>
    <t>C</t>
  </si>
  <si>
    <t>D</t>
  </si>
  <si>
    <t>F</t>
  </si>
  <si>
    <t>Letter Grade</t>
  </si>
  <si>
    <t>Number Grade</t>
  </si>
  <si>
    <t>Points</t>
  </si>
  <si>
    <t>Grade Cut-offs</t>
  </si>
  <si>
    <t xml:space="preserve">Grade Cut-off Differences </t>
  </si>
  <si>
    <t>Max. poss. pts.</t>
  </si>
  <si>
    <t>Grade Range Calculation Values</t>
  </si>
  <si>
    <r>
      <t xml:space="preserve">Grade Range Calc. Values </t>
    </r>
    <r>
      <rPr>
        <b/>
        <u val="single"/>
        <sz val="10"/>
        <rFont val="Arial"/>
        <family val="2"/>
      </rPr>
      <t>Used</t>
    </r>
  </si>
  <si>
    <r>
      <t xml:space="preserve">Grade Range Calc. Values   </t>
    </r>
    <r>
      <rPr>
        <b/>
        <u val="single"/>
        <sz val="10"/>
        <rFont val="Arial"/>
        <family val="2"/>
      </rPr>
      <t>Calculated</t>
    </r>
  </si>
  <si>
    <r>
      <t>Actual</t>
    </r>
    <r>
      <rPr>
        <b/>
        <sz val="10"/>
        <rFont val="Arial"/>
        <family val="2"/>
      </rPr>
      <t xml:space="preserve"> Max. Possible Points</t>
    </r>
  </si>
  <si>
    <t>Test 1</t>
  </si>
  <si>
    <t>Test 2</t>
  </si>
  <si>
    <t>Test 3</t>
  </si>
  <si>
    <t>Test 4</t>
  </si>
  <si>
    <t>Test 5</t>
  </si>
  <si>
    <t>Test 6</t>
  </si>
  <si>
    <t>Possible</t>
  </si>
  <si>
    <r>
      <t>Calc.</t>
    </r>
    <r>
      <rPr>
        <b/>
        <sz val="10"/>
        <rFont val="Arial"/>
        <family val="2"/>
      </rPr>
      <t xml:space="preserve"> Max. Possible Points</t>
    </r>
  </si>
  <si>
    <t>BIOL  215   Lecture Tests 5  - S04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</si>
</sst>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/>
    </xf>
    <xf numFmtId="166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1" fontId="3" fillId="0" borderId="1" xfId="0" applyNumberFormat="1" applyFont="1" applyBorder="1" applyAlignment="1">
      <alignment horizontal="center" vertical="top" wrapText="1"/>
    </xf>
    <xf numFmtId="1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view="pageBreakPreview" zoomScaleSheetLayoutView="100" workbookViewId="0" topLeftCell="A1">
      <selection activeCell="A1" sqref="A1:J1"/>
    </sheetView>
  </sheetViews>
  <sheetFormatPr defaultColWidth="9.140625" defaultRowHeight="12.75"/>
  <cols>
    <col min="1" max="1" width="6.57421875" style="0" customWidth="1"/>
    <col min="2" max="2" width="7.8515625" style="0" customWidth="1"/>
    <col min="3" max="3" width="6.57421875" style="0" customWidth="1"/>
    <col min="4" max="4" width="10.28125" style="0" customWidth="1"/>
    <col min="5" max="5" width="10.140625" style="0" customWidth="1"/>
    <col min="6" max="6" width="13.8515625" style="0" customWidth="1"/>
    <col min="7" max="7" width="6.140625" style="0" customWidth="1"/>
    <col min="8" max="8" width="10.421875" style="0" customWidth="1"/>
    <col min="9" max="9" width="7.140625" style="0" customWidth="1"/>
    <col min="10" max="10" width="12.00390625" style="0" customWidth="1"/>
    <col min="11" max="11" width="13.28125" style="0" customWidth="1"/>
    <col min="12" max="12" width="12.7109375" style="0" customWidth="1"/>
  </cols>
  <sheetData>
    <row r="1" spans="1:12" ht="12.75">
      <c r="A1" s="18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2"/>
      <c r="L1" s="2"/>
    </row>
    <row r="2" spans="1:12" ht="51" customHeight="1">
      <c r="A2" s="3" t="s">
        <v>19</v>
      </c>
      <c r="B2" s="3" t="s">
        <v>20</v>
      </c>
      <c r="C2" s="3" t="s">
        <v>21</v>
      </c>
      <c r="D2" s="4" t="s">
        <v>28</v>
      </c>
      <c r="E2" s="4" t="s">
        <v>36</v>
      </c>
      <c r="F2" s="22" t="s">
        <v>22</v>
      </c>
      <c r="G2" s="22"/>
      <c r="H2" s="22" t="s">
        <v>23</v>
      </c>
      <c r="I2" s="22"/>
      <c r="J2" s="3" t="s">
        <v>25</v>
      </c>
      <c r="K2" s="3" t="s">
        <v>27</v>
      </c>
      <c r="L2" s="3" t="s">
        <v>26</v>
      </c>
    </row>
    <row r="3" spans="1:12" ht="12.75">
      <c r="A3" s="20" t="s">
        <v>14</v>
      </c>
      <c r="B3" s="1">
        <v>100</v>
      </c>
      <c r="C3" s="5">
        <f>G3</f>
        <v>58</v>
      </c>
      <c r="D3" s="17">
        <f>G3</f>
        <v>58</v>
      </c>
      <c r="E3" s="6">
        <f>C4+L4+9*L3</f>
        <v>58</v>
      </c>
      <c r="F3" s="7" t="s">
        <v>24</v>
      </c>
      <c r="G3" s="8">
        <f>G10+I10+K10+G17+I17+K17+G24+I24+K24+G31+I31+K31</f>
        <v>58</v>
      </c>
      <c r="H3" s="7" t="s">
        <v>9</v>
      </c>
      <c r="I3" s="8">
        <f>G3-G4</f>
        <v>10</v>
      </c>
      <c r="J3" s="7" t="s">
        <v>8</v>
      </c>
      <c r="K3" s="9">
        <f>((G3-G4)-(G4-G5))/45</f>
        <v>0.08888888888888889</v>
      </c>
      <c r="L3" s="9">
        <f>K3</f>
        <v>0.08888888888888889</v>
      </c>
    </row>
    <row r="4" spans="1:12" ht="12.75">
      <c r="A4" s="21"/>
      <c r="B4" s="2">
        <v>99</v>
      </c>
      <c r="C4" s="10">
        <f>C5+L4+8*L3</f>
        <v>56.6</v>
      </c>
      <c r="D4" s="2"/>
      <c r="E4" s="2"/>
      <c r="F4" s="7" t="s">
        <v>10</v>
      </c>
      <c r="G4" s="8">
        <f>G11+I11+K11+G18+I18+K18+G25+I25+K25+G32+I32+K32</f>
        <v>48</v>
      </c>
      <c r="H4" s="7" t="s">
        <v>1</v>
      </c>
      <c r="I4" s="8">
        <f>G4-G5</f>
        <v>6</v>
      </c>
      <c r="J4" s="7" t="s">
        <v>4</v>
      </c>
      <c r="K4" s="9">
        <f>I4/10</f>
        <v>0.6</v>
      </c>
      <c r="L4" s="9">
        <f>I4/10</f>
        <v>0.6</v>
      </c>
    </row>
    <row r="5" spans="1:12" ht="12.75">
      <c r="A5" s="21"/>
      <c r="B5" s="2">
        <v>98</v>
      </c>
      <c r="C5" s="10">
        <f>C6+L4+7*L3</f>
        <v>55.28888888888889</v>
      </c>
      <c r="D5" s="2"/>
      <c r="E5" s="2"/>
      <c r="F5" s="7" t="s">
        <v>11</v>
      </c>
      <c r="G5" s="8">
        <f>G12+I12+K12+G19+I19+K19+G26+I26+K26+G33+I33+K33</f>
        <v>42</v>
      </c>
      <c r="H5" s="7" t="s">
        <v>2</v>
      </c>
      <c r="I5" s="8">
        <f>G5-G6</f>
        <v>6</v>
      </c>
      <c r="J5" s="7" t="s">
        <v>5</v>
      </c>
      <c r="K5" s="9">
        <f>I5/10</f>
        <v>0.6</v>
      </c>
      <c r="L5" s="9">
        <f>I5/10</f>
        <v>0.6</v>
      </c>
    </row>
    <row r="6" spans="1:12" ht="12.75">
      <c r="A6" s="21"/>
      <c r="B6" s="2">
        <v>97</v>
      </c>
      <c r="C6" s="10">
        <f>C7+L4+6*L3</f>
        <v>54.06666666666667</v>
      </c>
      <c r="D6" s="2"/>
      <c r="E6" s="2"/>
      <c r="F6" s="7" t="s">
        <v>12</v>
      </c>
      <c r="G6" s="8">
        <f>G13+I13+K13+G20+I20+K20+G27+I27+K27+G34+I34+K34</f>
        <v>36</v>
      </c>
      <c r="H6" s="7" t="s">
        <v>3</v>
      </c>
      <c r="I6" s="8">
        <f>+G6-G7</f>
        <v>5</v>
      </c>
      <c r="J6" s="7" t="s">
        <v>0</v>
      </c>
      <c r="K6" s="9">
        <f>I6/10</f>
        <v>0.5</v>
      </c>
      <c r="L6" s="9">
        <f>I6/10</f>
        <v>0.5</v>
      </c>
    </row>
    <row r="7" spans="1:12" ht="12.75">
      <c r="A7" s="21"/>
      <c r="B7" s="2">
        <v>96</v>
      </c>
      <c r="C7" s="10">
        <f>C8+L4+5*L3</f>
        <v>52.93333333333334</v>
      </c>
      <c r="D7" s="2"/>
      <c r="E7" s="2"/>
      <c r="F7" s="7" t="s">
        <v>13</v>
      </c>
      <c r="G7" s="8">
        <f>G14+I14+K14+G21+I21+K21+G31+I31+K31+G38+I38+K38</f>
        <v>31</v>
      </c>
      <c r="H7" s="7" t="s">
        <v>6</v>
      </c>
      <c r="I7" s="8">
        <f>G7</f>
        <v>31</v>
      </c>
      <c r="J7" s="7" t="s">
        <v>7</v>
      </c>
      <c r="K7" s="9">
        <f>I7/60</f>
        <v>0.5166666666666667</v>
      </c>
      <c r="L7" s="9">
        <f>K7</f>
        <v>0.5166666666666667</v>
      </c>
    </row>
    <row r="8" spans="1:12" ht="12.75">
      <c r="A8" s="21"/>
      <c r="B8" s="2">
        <v>95</v>
      </c>
      <c r="C8" s="10">
        <f>C9+L4+4*L3</f>
        <v>51.88888888888889</v>
      </c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21"/>
      <c r="B9" s="2">
        <v>94</v>
      </c>
      <c r="C9" s="10">
        <f>C10+L4+3*L3</f>
        <v>50.93333333333334</v>
      </c>
      <c r="D9" s="2"/>
      <c r="E9" s="2"/>
      <c r="F9" s="7" t="s">
        <v>29</v>
      </c>
      <c r="G9" s="2"/>
      <c r="H9" s="7" t="s">
        <v>30</v>
      </c>
      <c r="I9" s="2"/>
      <c r="J9" s="7" t="s">
        <v>31</v>
      </c>
      <c r="K9" s="2"/>
      <c r="L9" s="2"/>
    </row>
    <row r="10" spans="1:12" ht="15.75">
      <c r="A10" s="21"/>
      <c r="B10" s="2">
        <v>93</v>
      </c>
      <c r="C10" s="10">
        <f>C11+L4+2*L3</f>
        <v>50.06666666666667</v>
      </c>
      <c r="D10" s="2"/>
      <c r="E10" s="2"/>
      <c r="F10" s="7" t="s">
        <v>24</v>
      </c>
      <c r="G10" s="16">
        <v>0</v>
      </c>
      <c r="H10" s="7" t="s">
        <v>24</v>
      </c>
      <c r="I10" s="15">
        <v>0</v>
      </c>
      <c r="J10" s="7" t="s">
        <v>24</v>
      </c>
      <c r="K10" s="15">
        <v>0</v>
      </c>
      <c r="L10" s="2"/>
    </row>
    <row r="11" spans="1:12" ht="15.75">
      <c r="A11" s="21"/>
      <c r="B11" s="2">
        <v>92</v>
      </c>
      <c r="C11" s="10">
        <f>C12+L4+L3</f>
        <v>49.28888888888889</v>
      </c>
      <c r="D11" s="2"/>
      <c r="E11" s="2"/>
      <c r="F11" s="7" t="s">
        <v>10</v>
      </c>
      <c r="G11" s="16">
        <v>0</v>
      </c>
      <c r="H11" s="7" t="s">
        <v>10</v>
      </c>
      <c r="I11" s="15">
        <v>0</v>
      </c>
      <c r="J11" s="7" t="s">
        <v>10</v>
      </c>
      <c r="K11" s="15">
        <v>0</v>
      </c>
      <c r="L11" s="2"/>
    </row>
    <row r="12" spans="1:12" ht="15.75">
      <c r="A12" s="21"/>
      <c r="B12" s="2">
        <v>91</v>
      </c>
      <c r="C12" s="10">
        <f>G4+L4</f>
        <v>48.6</v>
      </c>
      <c r="D12" s="2"/>
      <c r="E12" s="2"/>
      <c r="F12" s="7" t="s">
        <v>11</v>
      </c>
      <c r="G12" s="16">
        <v>0</v>
      </c>
      <c r="H12" s="7" t="s">
        <v>11</v>
      </c>
      <c r="I12" s="15">
        <v>0</v>
      </c>
      <c r="J12" s="7" t="s">
        <v>11</v>
      </c>
      <c r="K12" s="15">
        <v>0</v>
      </c>
      <c r="L12" s="2"/>
    </row>
    <row r="13" spans="1:12" ht="15.75">
      <c r="A13" s="21"/>
      <c r="B13" s="1">
        <v>90</v>
      </c>
      <c r="C13" s="5">
        <f>G4</f>
        <v>48</v>
      </c>
      <c r="D13" s="2"/>
      <c r="E13" s="2"/>
      <c r="F13" s="7" t="s">
        <v>12</v>
      </c>
      <c r="G13" s="16">
        <v>0</v>
      </c>
      <c r="H13" s="7" t="s">
        <v>12</v>
      </c>
      <c r="I13" s="15">
        <v>0</v>
      </c>
      <c r="J13" s="7" t="s">
        <v>12</v>
      </c>
      <c r="K13" s="15">
        <v>0</v>
      </c>
      <c r="L13" s="2"/>
    </row>
    <row r="14" spans="1:12" ht="15.75">
      <c r="A14" s="20" t="s">
        <v>15</v>
      </c>
      <c r="B14" s="2">
        <v>89</v>
      </c>
      <c r="C14" s="10">
        <f>G5+(9)*(L4)</f>
        <v>47.4</v>
      </c>
      <c r="D14" s="2"/>
      <c r="E14" s="2"/>
      <c r="F14" s="7" t="s">
        <v>13</v>
      </c>
      <c r="G14" s="16">
        <v>0</v>
      </c>
      <c r="H14" s="7" t="s">
        <v>13</v>
      </c>
      <c r="I14" s="15">
        <v>0</v>
      </c>
      <c r="J14" s="7" t="s">
        <v>13</v>
      </c>
      <c r="K14" s="15">
        <v>0</v>
      </c>
      <c r="L14" s="2"/>
    </row>
    <row r="15" spans="1:12" ht="12.75">
      <c r="A15" s="21"/>
      <c r="B15" s="2">
        <v>88</v>
      </c>
      <c r="C15" s="10">
        <f>G5+(8)*(L4)</f>
        <v>46.8</v>
      </c>
      <c r="D15" s="2"/>
      <c r="E15" s="2"/>
      <c r="F15" s="2"/>
      <c r="G15" s="15"/>
      <c r="H15" s="2"/>
      <c r="I15" s="15"/>
      <c r="J15" s="2"/>
      <c r="K15" s="15"/>
      <c r="L15" s="2"/>
    </row>
    <row r="16" spans="1:12" ht="12.75">
      <c r="A16" s="21"/>
      <c r="B16" s="2">
        <v>87</v>
      </c>
      <c r="C16" s="10">
        <f>G5+(7)*(L4)</f>
        <v>46.2</v>
      </c>
      <c r="D16" s="2"/>
      <c r="E16" s="2"/>
      <c r="F16" s="7" t="s">
        <v>32</v>
      </c>
      <c r="G16" s="15"/>
      <c r="H16" s="7" t="s">
        <v>33</v>
      </c>
      <c r="I16" s="15"/>
      <c r="J16" s="7" t="s">
        <v>34</v>
      </c>
      <c r="K16" s="15"/>
      <c r="L16" s="2"/>
    </row>
    <row r="17" spans="1:12" ht="12.75">
      <c r="A17" s="21"/>
      <c r="B17" s="2">
        <v>86</v>
      </c>
      <c r="C17" s="10">
        <f>G5+(6)*(L4)</f>
        <v>45.6</v>
      </c>
      <c r="D17" s="2"/>
      <c r="E17" s="2"/>
      <c r="F17" s="7" t="s">
        <v>24</v>
      </c>
      <c r="G17" s="15">
        <v>0</v>
      </c>
      <c r="H17" s="7" t="s">
        <v>24</v>
      </c>
      <c r="I17" s="15">
        <v>58</v>
      </c>
      <c r="J17" s="7" t="s">
        <v>24</v>
      </c>
      <c r="K17" s="15">
        <v>0</v>
      </c>
      <c r="L17" s="2"/>
    </row>
    <row r="18" spans="1:12" ht="12.75">
      <c r="A18" s="21"/>
      <c r="B18" s="2">
        <v>85</v>
      </c>
      <c r="C18" s="10">
        <f>G5+(5)*(L4)</f>
        <v>45</v>
      </c>
      <c r="D18" s="2"/>
      <c r="E18" s="2"/>
      <c r="F18" s="7" t="s">
        <v>10</v>
      </c>
      <c r="G18" s="15">
        <v>0</v>
      </c>
      <c r="H18" s="7" t="s">
        <v>10</v>
      </c>
      <c r="I18" s="15">
        <v>48</v>
      </c>
      <c r="J18" s="7" t="s">
        <v>10</v>
      </c>
      <c r="K18" s="15">
        <v>0</v>
      </c>
      <c r="L18" s="2"/>
    </row>
    <row r="19" spans="1:12" ht="12.75">
      <c r="A19" s="21"/>
      <c r="B19" s="2">
        <v>84</v>
      </c>
      <c r="C19" s="10">
        <f>G5+(4)*(L4)</f>
        <v>44.4</v>
      </c>
      <c r="D19" s="2"/>
      <c r="E19" s="2"/>
      <c r="F19" s="7" t="s">
        <v>11</v>
      </c>
      <c r="G19" s="15">
        <v>0</v>
      </c>
      <c r="H19" s="7" t="s">
        <v>11</v>
      </c>
      <c r="I19" s="15">
        <v>42</v>
      </c>
      <c r="J19" s="7" t="s">
        <v>11</v>
      </c>
      <c r="K19" s="15">
        <v>0</v>
      </c>
      <c r="L19" s="2"/>
    </row>
    <row r="20" spans="1:12" ht="12.75">
      <c r="A20" s="21"/>
      <c r="B20" s="2">
        <v>83</v>
      </c>
      <c r="C20" s="10">
        <f>G5+(3)*(L4)</f>
        <v>43.8</v>
      </c>
      <c r="D20" s="2"/>
      <c r="E20" s="2"/>
      <c r="F20" s="7" t="s">
        <v>12</v>
      </c>
      <c r="G20" s="15">
        <v>0</v>
      </c>
      <c r="H20" s="7" t="s">
        <v>12</v>
      </c>
      <c r="I20" s="15">
        <v>36</v>
      </c>
      <c r="J20" s="7" t="s">
        <v>12</v>
      </c>
      <c r="K20" s="15">
        <v>0</v>
      </c>
      <c r="L20" s="2"/>
    </row>
    <row r="21" spans="1:12" ht="12.75">
      <c r="A21" s="21"/>
      <c r="B21" s="2">
        <v>82</v>
      </c>
      <c r="C21" s="10">
        <f>G5+(2)*(L4)</f>
        <v>43.2</v>
      </c>
      <c r="D21" s="2"/>
      <c r="E21" s="2"/>
      <c r="F21" s="7" t="s">
        <v>13</v>
      </c>
      <c r="G21" s="15">
        <v>0</v>
      </c>
      <c r="H21" s="7" t="s">
        <v>13</v>
      </c>
      <c r="I21" s="15">
        <v>31</v>
      </c>
      <c r="J21" s="7" t="s">
        <v>13</v>
      </c>
      <c r="K21" s="15">
        <v>0</v>
      </c>
      <c r="L21" s="2"/>
    </row>
    <row r="22" spans="1:12" ht="12.75">
      <c r="A22" s="21"/>
      <c r="B22" s="2">
        <v>81</v>
      </c>
      <c r="C22" s="10">
        <f>G5+(L4)</f>
        <v>42.6</v>
      </c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1"/>
      <c r="B23" s="1">
        <v>80</v>
      </c>
      <c r="C23" s="5">
        <f>G5</f>
        <v>42</v>
      </c>
      <c r="D23" s="2"/>
      <c r="E23" s="2"/>
      <c r="F23" s="7"/>
      <c r="G23" s="2"/>
      <c r="H23" s="7"/>
      <c r="I23" s="2"/>
      <c r="J23" s="7"/>
      <c r="K23" s="2"/>
      <c r="L23" s="2"/>
    </row>
    <row r="24" spans="1:12" ht="12.75">
      <c r="A24" s="20" t="s">
        <v>16</v>
      </c>
      <c r="B24" s="2">
        <v>79</v>
      </c>
      <c r="C24" s="10">
        <f>G6+9*L5</f>
        <v>41.4</v>
      </c>
      <c r="D24" s="2"/>
      <c r="E24" s="2"/>
      <c r="F24" s="7"/>
      <c r="G24" s="2"/>
      <c r="H24" s="7"/>
      <c r="I24" s="2"/>
      <c r="J24" s="7"/>
      <c r="K24" s="2">
        <v>0</v>
      </c>
      <c r="L24" s="2"/>
    </row>
    <row r="25" spans="1:12" ht="12.75">
      <c r="A25" s="21"/>
      <c r="B25" s="2">
        <v>78</v>
      </c>
      <c r="C25" s="10">
        <f>G6+8*L5</f>
        <v>40.8</v>
      </c>
      <c r="D25" s="2"/>
      <c r="E25" s="2"/>
      <c r="F25" s="7"/>
      <c r="G25" s="2"/>
      <c r="H25" s="7"/>
      <c r="I25" s="2"/>
      <c r="J25" s="7"/>
      <c r="K25" s="2">
        <v>0</v>
      </c>
      <c r="L25" s="2"/>
    </row>
    <row r="26" spans="1:12" ht="12.75">
      <c r="A26" s="21"/>
      <c r="B26" s="2">
        <v>77</v>
      </c>
      <c r="C26" s="10">
        <f>G6+7*L5</f>
        <v>40.2</v>
      </c>
      <c r="D26" s="2"/>
      <c r="E26" s="2"/>
      <c r="F26" s="7"/>
      <c r="G26" s="2"/>
      <c r="H26" s="7"/>
      <c r="I26" s="2"/>
      <c r="J26" s="7"/>
      <c r="K26" s="2">
        <v>0</v>
      </c>
      <c r="L26" s="2"/>
    </row>
    <row r="27" spans="1:12" ht="12.75">
      <c r="A27" s="21"/>
      <c r="B27" s="2">
        <v>76</v>
      </c>
      <c r="C27" s="10">
        <f>G6+6*L5</f>
        <v>39.6</v>
      </c>
      <c r="D27" s="2"/>
      <c r="E27" s="2"/>
      <c r="F27" s="7"/>
      <c r="G27" s="2"/>
      <c r="H27" s="7"/>
      <c r="I27" s="2"/>
      <c r="J27" s="7"/>
      <c r="K27" s="2">
        <v>0</v>
      </c>
      <c r="L27" s="2"/>
    </row>
    <row r="28" spans="1:12" ht="12.75">
      <c r="A28" s="21"/>
      <c r="B28" s="2">
        <v>75</v>
      </c>
      <c r="C28" s="10">
        <f>G6+5*L5</f>
        <v>39</v>
      </c>
      <c r="D28" s="2"/>
      <c r="E28" s="2"/>
      <c r="F28" s="7"/>
      <c r="G28" s="2"/>
      <c r="H28" s="7"/>
      <c r="I28" s="2"/>
      <c r="J28" s="7"/>
      <c r="K28" s="2">
        <v>0</v>
      </c>
      <c r="L28" s="2"/>
    </row>
    <row r="29" spans="1:12" ht="12.75">
      <c r="A29" s="21"/>
      <c r="B29" s="2">
        <v>74</v>
      </c>
      <c r="C29" s="10">
        <f>G6+4*L5</f>
        <v>38.4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21"/>
      <c r="B30" s="2">
        <v>73</v>
      </c>
      <c r="C30" s="10">
        <f>G6+3*L5</f>
        <v>37.8</v>
      </c>
      <c r="D30" s="2"/>
      <c r="E30" s="2"/>
      <c r="F30" s="7"/>
      <c r="G30" s="2"/>
      <c r="H30" s="7"/>
      <c r="I30" s="2"/>
      <c r="J30" s="7"/>
      <c r="K30" s="2"/>
      <c r="L30" s="2"/>
    </row>
    <row r="31" spans="1:12" ht="12.75">
      <c r="A31" s="21"/>
      <c r="B31" s="2">
        <v>72</v>
      </c>
      <c r="C31" s="10">
        <f>G6+2*L5</f>
        <v>37.2</v>
      </c>
      <c r="D31" s="2"/>
      <c r="E31" s="2"/>
      <c r="F31" s="7"/>
      <c r="G31" s="2"/>
      <c r="H31" s="7"/>
      <c r="I31" s="2"/>
      <c r="J31" s="7"/>
      <c r="K31" s="2">
        <v>0</v>
      </c>
      <c r="L31" s="2"/>
    </row>
    <row r="32" spans="1:12" ht="12.75">
      <c r="A32" s="21"/>
      <c r="B32" s="2">
        <v>71</v>
      </c>
      <c r="C32" s="10">
        <f>G6+L5</f>
        <v>36.6</v>
      </c>
      <c r="D32" s="2"/>
      <c r="E32" s="2"/>
      <c r="F32" s="7"/>
      <c r="G32" s="2"/>
      <c r="H32" s="7"/>
      <c r="I32" s="2"/>
      <c r="J32" s="7"/>
      <c r="K32" s="2">
        <v>0</v>
      </c>
      <c r="L32" s="2"/>
    </row>
    <row r="33" spans="1:12" ht="12.75">
      <c r="A33" s="21"/>
      <c r="B33" s="1">
        <v>70</v>
      </c>
      <c r="C33" s="5">
        <f>G6</f>
        <v>36</v>
      </c>
      <c r="D33" s="2"/>
      <c r="E33" s="2"/>
      <c r="F33" s="7"/>
      <c r="G33" s="2"/>
      <c r="H33" s="7"/>
      <c r="I33" s="2"/>
      <c r="J33" s="7"/>
      <c r="K33" s="2">
        <v>0</v>
      </c>
      <c r="L33" s="2"/>
    </row>
    <row r="34" spans="1:12" ht="12.75">
      <c r="A34" s="20" t="s">
        <v>17</v>
      </c>
      <c r="B34" s="2">
        <v>69</v>
      </c>
      <c r="C34" s="10">
        <f>G7+9*L6</f>
        <v>35.5</v>
      </c>
      <c r="D34" s="2"/>
      <c r="E34" s="2"/>
      <c r="F34" s="7"/>
      <c r="G34" s="2"/>
      <c r="H34" s="7"/>
      <c r="I34" s="2"/>
      <c r="J34" s="7"/>
      <c r="K34" s="2">
        <v>0</v>
      </c>
      <c r="L34" s="2"/>
    </row>
    <row r="35" spans="1:12" ht="12.75">
      <c r="A35" s="21"/>
      <c r="B35" s="2">
        <v>68</v>
      </c>
      <c r="C35" s="10">
        <f>G7+8*L6</f>
        <v>35</v>
      </c>
      <c r="D35" s="2"/>
      <c r="E35" s="2"/>
      <c r="F35" s="7"/>
      <c r="G35" s="2"/>
      <c r="H35" s="7"/>
      <c r="I35" s="2"/>
      <c r="J35" s="7"/>
      <c r="K35" s="2">
        <v>0</v>
      </c>
      <c r="L35" s="2"/>
    </row>
    <row r="36" spans="1:12" ht="12.75">
      <c r="A36" s="21"/>
      <c r="B36" s="2">
        <v>67</v>
      </c>
      <c r="C36" s="10">
        <f>G7+7*L6</f>
        <v>34.5</v>
      </c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21"/>
      <c r="B37" s="2">
        <v>66</v>
      </c>
      <c r="C37" s="10">
        <f>G7+6*L6</f>
        <v>34</v>
      </c>
      <c r="D37" s="2"/>
      <c r="E37" s="2"/>
      <c r="F37" s="2"/>
      <c r="G37" s="2"/>
      <c r="H37" s="2"/>
      <c r="I37" s="2"/>
      <c r="J37" s="2"/>
      <c r="K37" s="2"/>
      <c r="L37" s="2"/>
    </row>
    <row r="38" spans="1:12" ht="12.75">
      <c r="A38" s="21"/>
      <c r="B38" s="2">
        <v>65</v>
      </c>
      <c r="C38" s="10">
        <f>G7+5*L6</f>
        <v>33.5</v>
      </c>
      <c r="D38" s="2"/>
      <c r="E38" s="2"/>
      <c r="F38" s="11" t="s">
        <v>29</v>
      </c>
      <c r="G38" s="2"/>
      <c r="H38" s="11" t="s">
        <v>30</v>
      </c>
      <c r="I38" s="2"/>
      <c r="J38" s="11" t="s">
        <v>31</v>
      </c>
      <c r="K38" s="2"/>
      <c r="L38" s="2"/>
    </row>
    <row r="39" spans="1:12" ht="12.75">
      <c r="A39" s="21"/>
      <c r="B39" s="2">
        <v>64</v>
      </c>
      <c r="C39" s="10">
        <f>G7+4*L6</f>
        <v>33</v>
      </c>
      <c r="D39" s="2"/>
      <c r="E39" s="2"/>
      <c r="F39" s="11" t="s">
        <v>35</v>
      </c>
      <c r="G39" s="2">
        <f>G10</f>
        <v>0</v>
      </c>
      <c r="H39" s="11" t="s">
        <v>35</v>
      </c>
      <c r="I39" s="2">
        <f>I10</f>
        <v>0</v>
      </c>
      <c r="J39" s="11" t="s">
        <v>35</v>
      </c>
      <c r="K39" s="2">
        <f>K10</f>
        <v>0</v>
      </c>
      <c r="L39" s="2"/>
    </row>
    <row r="40" spans="1:12" ht="12.75">
      <c r="A40" s="21"/>
      <c r="B40" s="2">
        <v>63</v>
      </c>
      <c r="C40" s="10">
        <f>G7+3*L6</f>
        <v>32.5</v>
      </c>
      <c r="D40" s="2"/>
      <c r="E40" s="2"/>
      <c r="F40" s="12">
        <v>0.85</v>
      </c>
      <c r="G40" s="2">
        <f>PRODUCT(F40,G10)</f>
        <v>0</v>
      </c>
      <c r="H40" s="12">
        <v>0.85</v>
      </c>
      <c r="I40" s="2">
        <f>PRODUCT(H40,I10)</f>
        <v>0</v>
      </c>
      <c r="J40" s="12">
        <v>0.85</v>
      </c>
      <c r="K40" s="2">
        <f>PRODUCT(J40,K10)</f>
        <v>0</v>
      </c>
      <c r="L40" s="2"/>
    </row>
    <row r="41" spans="1:12" ht="12.75">
      <c r="A41" s="21"/>
      <c r="B41" s="2">
        <v>62</v>
      </c>
      <c r="C41" s="10">
        <f>G7+2*L6</f>
        <v>32</v>
      </c>
      <c r="D41" s="2"/>
      <c r="E41" s="2"/>
      <c r="F41" s="12">
        <v>0.82</v>
      </c>
      <c r="G41" s="2">
        <f>PRODUCT(F41,G10)</f>
        <v>0</v>
      </c>
      <c r="H41" s="12">
        <v>0.82</v>
      </c>
      <c r="I41" s="2">
        <f>PRODUCT(H41,I10)</f>
        <v>0</v>
      </c>
      <c r="J41" s="12">
        <v>0.82</v>
      </c>
      <c r="K41" s="2">
        <f>PRODUCT(J41,K10)</f>
        <v>0</v>
      </c>
      <c r="L41" s="2"/>
    </row>
    <row r="42" spans="1:12" ht="12.75">
      <c r="A42" s="21"/>
      <c r="B42" s="2">
        <v>61</v>
      </c>
      <c r="C42" s="10">
        <f>G7+L6</f>
        <v>31.5</v>
      </c>
      <c r="D42" s="2"/>
      <c r="E42" s="2"/>
      <c r="F42" s="12">
        <v>0.74</v>
      </c>
      <c r="G42" s="2">
        <f>PRODUCT(F42,G10)</f>
        <v>0</v>
      </c>
      <c r="H42" s="12">
        <v>0.74</v>
      </c>
      <c r="I42" s="2">
        <f>PRODUCT(H42,I10)</f>
        <v>0</v>
      </c>
      <c r="J42" s="12">
        <v>0.74</v>
      </c>
      <c r="K42" s="2">
        <f>PRODUCT(J42,K10)</f>
        <v>0</v>
      </c>
      <c r="L42" s="2"/>
    </row>
    <row r="43" spans="1:12" ht="12.75">
      <c r="A43" s="21"/>
      <c r="B43" s="1">
        <v>60</v>
      </c>
      <c r="C43" s="5">
        <f>G7</f>
        <v>31</v>
      </c>
      <c r="D43" s="2"/>
      <c r="E43" s="2"/>
      <c r="F43" s="12">
        <v>0.71</v>
      </c>
      <c r="G43" s="2">
        <f>PRODUCT(F43,G10)</f>
        <v>0</v>
      </c>
      <c r="H43" s="12">
        <v>0.71</v>
      </c>
      <c r="I43" s="2">
        <f>PRODUCT(H43,I10)</f>
        <v>0</v>
      </c>
      <c r="J43" s="12">
        <v>0.71</v>
      </c>
      <c r="K43" s="2">
        <f>PRODUCT(J43,K10)</f>
        <v>0</v>
      </c>
      <c r="L43" s="2"/>
    </row>
    <row r="44" spans="1:12" ht="12.75">
      <c r="A44" s="20" t="s">
        <v>18</v>
      </c>
      <c r="B44" s="2">
        <v>59</v>
      </c>
      <c r="C44" s="10">
        <f>G7-L7</f>
        <v>30.483333333333334</v>
      </c>
      <c r="D44" s="2"/>
      <c r="E44" s="2"/>
      <c r="F44" s="12">
        <v>0.63</v>
      </c>
      <c r="G44" s="2">
        <f>PRODUCT(F44,G10)</f>
        <v>0</v>
      </c>
      <c r="H44" s="12">
        <v>0.63</v>
      </c>
      <c r="I44" s="2">
        <f>PRODUCT(H44,I10)</f>
        <v>0</v>
      </c>
      <c r="J44" s="12">
        <v>0.63</v>
      </c>
      <c r="K44" s="2">
        <f>PRODUCT(J44,K10)</f>
        <v>0</v>
      </c>
      <c r="L44" s="2"/>
    </row>
    <row r="45" spans="1:12" ht="12.75">
      <c r="A45" s="21"/>
      <c r="B45" s="2">
        <v>58</v>
      </c>
      <c r="C45" s="10">
        <f>G7-2*L7</f>
        <v>29.966666666666665</v>
      </c>
      <c r="D45" s="2"/>
      <c r="E45" s="2"/>
      <c r="F45" s="12">
        <v>0.6</v>
      </c>
      <c r="G45" s="2">
        <f>PRODUCT(F45,G10)</f>
        <v>0</v>
      </c>
      <c r="H45" s="12">
        <v>0.6</v>
      </c>
      <c r="I45" s="2">
        <f>PRODUCT(H45,I10)</f>
        <v>0</v>
      </c>
      <c r="J45" s="12">
        <v>0.6</v>
      </c>
      <c r="K45" s="2">
        <f>PRODUCT(J45,K10)</f>
        <v>0</v>
      </c>
      <c r="L45" s="2"/>
    </row>
    <row r="46" spans="1:12" ht="12.75">
      <c r="A46" s="21"/>
      <c r="B46" s="2">
        <v>57</v>
      </c>
      <c r="C46" s="10">
        <f>G7-3*L7</f>
        <v>29.45</v>
      </c>
      <c r="D46" s="2"/>
      <c r="E46" s="2"/>
      <c r="F46" s="12">
        <v>0.53</v>
      </c>
      <c r="G46" s="2">
        <f>PRODUCT(F46,G10)</f>
        <v>0</v>
      </c>
      <c r="H46" s="12">
        <v>0.53</v>
      </c>
      <c r="I46" s="2">
        <f>PRODUCT(H46,I10)</f>
        <v>0</v>
      </c>
      <c r="J46" s="12">
        <v>0.53</v>
      </c>
      <c r="K46" s="2">
        <f>PRODUCT(J46,K10)</f>
        <v>0</v>
      </c>
      <c r="L46" s="2"/>
    </row>
    <row r="47" spans="1:12" ht="12.75">
      <c r="A47" s="21"/>
      <c r="B47" s="2">
        <v>56</v>
      </c>
      <c r="C47" s="10">
        <f>G7-4*L7</f>
        <v>28.933333333333334</v>
      </c>
      <c r="D47" s="2"/>
      <c r="E47" s="2"/>
      <c r="F47" s="12">
        <v>0.5</v>
      </c>
      <c r="G47" s="2">
        <f>PRODUCT(F47,G10)</f>
        <v>0</v>
      </c>
      <c r="H47" s="12">
        <v>0.5</v>
      </c>
      <c r="I47" s="2">
        <f>PRODUCT(H47,I10)</f>
        <v>0</v>
      </c>
      <c r="J47" s="12">
        <v>0.5</v>
      </c>
      <c r="K47" s="2">
        <f>PRODUCT(J47,K10)</f>
        <v>0</v>
      </c>
      <c r="L47" s="2"/>
    </row>
    <row r="48" spans="1:12" ht="12.75">
      <c r="A48" s="21"/>
      <c r="B48" s="2">
        <v>55</v>
      </c>
      <c r="C48" s="10">
        <f>G7-5*L7</f>
        <v>28.416666666666668</v>
      </c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21"/>
      <c r="B49" s="2">
        <v>54</v>
      </c>
      <c r="C49" s="10">
        <f>G7-6*L7</f>
        <v>27.9</v>
      </c>
      <c r="D49" s="2"/>
      <c r="E49" s="2"/>
      <c r="F49" s="11" t="s">
        <v>32</v>
      </c>
      <c r="G49" s="2"/>
      <c r="H49" s="11" t="s">
        <v>33</v>
      </c>
      <c r="I49" s="2"/>
      <c r="J49" s="11" t="s">
        <v>34</v>
      </c>
      <c r="K49" s="2"/>
      <c r="L49" s="2"/>
    </row>
    <row r="50" spans="1:12" ht="12.75">
      <c r="A50" s="21"/>
      <c r="B50" s="2">
        <v>53</v>
      </c>
      <c r="C50" s="10">
        <f>G7-7*L7</f>
        <v>27.383333333333333</v>
      </c>
      <c r="D50" s="2"/>
      <c r="E50" s="2"/>
      <c r="F50" s="11" t="s">
        <v>35</v>
      </c>
      <c r="G50" s="2">
        <f>G17</f>
        <v>0</v>
      </c>
      <c r="H50" s="11" t="s">
        <v>35</v>
      </c>
      <c r="I50" s="2">
        <f>I17</f>
        <v>58</v>
      </c>
      <c r="J50" s="11" t="s">
        <v>35</v>
      </c>
      <c r="K50" s="2">
        <f>K17</f>
        <v>0</v>
      </c>
      <c r="L50" s="2"/>
    </row>
    <row r="51" spans="1:12" ht="12.75">
      <c r="A51" s="21"/>
      <c r="B51" s="2">
        <v>52</v>
      </c>
      <c r="C51" s="10">
        <f>G7-8*L7</f>
        <v>26.866666666666667</v>
      </c>
      <c r="D51" s="2"/>
      <c r="E51" s="2"/>
      <c r="F51" s="12">
        <v>0.85</v>
      </c>
      <c r="G51" s="2">
        <f>PRODUCT(F51,G17)</f>
        <v>0</v>
      </c>
      <c r="H51" s="12">
        <v>0.85</v>
      </c>
      <c r="I51" s="2">
        <f>PRODUCT(H51,I17)</f>
        <v>49.3</v>
      </c>
      <c r="J51" s="12">
        <v>0.85</v>
      </c>
      <c r="K51" s="2">
        <f>PRODUCT(J51,K17)</f>
        <v>0</v>
      </c>
      <c r="L51" s="2"/>
    </row>
    <row r="52" spans="1:12" ht="12.75">
      <c r="A52" s="21"/>
      <c r="B52" s="2">
        <v>51</v>
      </c>
      <c r="C52" s="10">
        <f>G7-9*L7</f>
        <v>26.35</v>
      </c>
      <c r="D52" s="2"/>
      <c r="E52" s="2"/>
      <c r="F52" s="12">
        <v>0.82</v>
      </c>
      <c r="G52" s="2">
        <f>PRODUCT(F52,G17)</f>
        <v>0</v>
      </c>
      <c r="H52" s="12">
        <v>0.82</v>
      </c>
      <c r="I52" s="2">
        <f>PRODUCT(H52,I17)</f>
        <v>47.559999999999995</v>
      </c>
      <c r="J52" s="12">
        <v>0.82</v>
      </c>
      <c r="K52" s="2">
        <f>PRODUCT(J52,K17)</f>
        <v>0</v>
      </c>
      <c r="L52" s="2"/>
    </row>
    <row r="53" spans="1:12" ht="12.75">
      <c r="A53" s="21"/>
      <c r="B53" s="2">
        <v>50</v>
      </c>
      <c r="C53" s="10">
        <f>G7-10*L7</f>
        <v>25.833333333333332</v>
      </c>
      <c r="D53" s="2"/>
      <c r="E53" s="2"/>
      <c r="F53" s="12">
        <v>0.74</v>
      </c>
      <c r="G53" s="2">
        <f>PRODUCT(F53,G17)</f>
        <v>0</v>
      </c>
      <c r="H53" s="12">
        <v>0.74</v>
      </c>
      <c r="I53" s="2">
        <f>PRODUCT(H53,I17)</f>
        <v>42.92</v>
      </c>
      <c r="J53" s="12">
        <v>0.74</v>
      </c>
      <c r="K53" s="2">
        <f>PRODUCT(J53,K17)</f>
        <v>0</v>
      </c>
      <c r="L53" s="2"/>
    </row>
    <row r="54" spans="1:12" ht="12.75">
      <c r="A54" s="21"/>
      <c r="B54" s="2">
        <v>49</v>
      </c>
      <c r="C54" s="10">
        <f>G7-11*L7</f>
        <v>25.316666666666666</v>
      </c>
      <c r="D54" s="2"/>
      <c r="E54" s="2"/>
      <c r="F54" s="12">
        <v>0.71</v>
      </c>
      <c r="G54" s="2">
        <f>PRODUCT(F54,G17)</f>
        <v>0</v>
      </c>
      <c r="H54" s="12">
        <v>0.71</v>
      </c>
      <c r="I54" s="2">
        <f>PRODUCT(H54,I17)</f>
        <v>41.18</v>
      </c>
      <c r="J54" s="12">
        <v>0.71</v>
      </c>
      <c r="K54" s="2">
        <f>PRODUCT(J54,K17)</f>
        <v>0</v>
      </c>
      <c r="L54" s="2"/>
    </row>
    <row r="55" spans="1:12" ht="12.75">
      <c r="A55" s="21"/>
      <c r="B55" s="2">
        <v>48</v>
      </c>
      <c r="C55" s="10">
        <f>G7-12*L7</f>
        <v>24.799999999999997</v>
      </c>
      <c r="D55" s="2"/>
      <c r="E55" s="2"/>
      <c r="F55" s="12">
        <v>0.63</v>
      </c>
      <c r="G55" s="2">
        <f>PRODUCT(F55,G17)</f>
        <v>0</v>
      </c>
      <c r="H55" s="12">
        <v>0.63</v>
      </c>
      <c r="I55" s="2">
        <f>PRODUCT(H55,I17)</f>
        <v>36.54</v>
      </c>
      <c r="J55" s="12">
        <v>0.63</v>
      </c>
      <c r="K55" s="2">
        <f>PRODUCT(J55,K17)</f>
        <v>0</v>
      </c>
      <c r="L55" s="2"/>
    </row>
    <row r="56" spans="1:12" ht="12.75">
      <c r="A56" s="21"/>
      <c r="B56" s="2">
        <v>47</v>
      </c>
      <c r="C56" s="10">
        <f>G7-13*L7</f>
        <v>24.28333333333333</v>
      </c>
      <c r="D56" s="2"/>
      <c r="E56" s="2"/>
      <c r="F56" s="12">
        <v>0.6</v>
      </c>
      <c r="G56" s="2">
        <f>PRODUCT(F56,G17)</f>
        <v>0</v>
      </c>
      <c r="H56" s="12">
        <v>0.6</v>
      </c>
      <c r="I56" s="2">
        <f>PRODUCT(H56,I17)</f>
        <v>34.8</v>
      </c>
      <c r="J56" s="12">
        <v>0.6</v>
      </c>
      <c r="K56" s="2">
        <f>PRODUCT(J56,K17)</f>
        <v>0</v>
      </c>
      <c r="L56" s="2"/>
    </row>
    <row r="57" spans="1:12" ht="12.75">
      <c r="A57" s="21"/>
      <c r="B57" s="2">
        <v>46</v>
      </c>
      <c r="C57" s="10">
        <f>G7-14*L7</f>
        <v>23.766666666666666</v>
      </c>
      <c r="D57" s="2"/>
      <c r="E57" s="2"/>
      <c r="F57" s="12">
        <v>0.53</v>
      </c>
      <c r="G57" s="10">
        <f>PRODUCT(F57,G17)</f>
        <v>0</v>
      </c>
      <c r="H57" s="12">
        <v>0.53</v>
      </c>
      <c r="I57" s="10">
        <f>PRODUCT(H57,I17)</f>
        <v>30.740000000000002</v>
      </c>
      <c r="J57" s="12">
        <v>0.53</v>
      </c>
      <c r="K57" s="10">
        <f>PRODUCT(J57,K17)</f>
        <v>0</v>
      </c>
      <c r="L57" s="2"/>
    </row>
    <row r="58" spans="1:12" ht="12.75">
      <c r="A58" s="21"/>
      <c r="B58" s="2">
        <v>45</v>
      </c>
      <c r="C58" s="10">
        <f>G7-15*L7</f>
        <v>23.25</v>
      </c>
      <c r="D58" s="2"/>
      <c r="E58" s="2"/>
      <c r="F58" s="12">
        <v>0.5</v>
      </c>
      <c r="G58" s="2">
        <f>PRODUCT(F58,G17)</f>
        <v>0</v>
      </c>
      <c r="H58" s="12">
        <v>0.5</v>
      </c>
      <c r="I58" s="2">
        <f>PRODUCT(H58,I17)</f>
        <v>29</v>
      </c>
      <c r="J58" s="12">
        <v>0.5</v>
      </c>
      <c r="K58" s="2">
        <f>PRODUCT(J58,K17)</f>
        <v>0</v>
      </c>
      <c r="L58" s="2"/>
    </row>
    <row r="59" spans="1:12" ht="12.75">
      <c r="A59" s="21"/>
      <c r="B59" s="2">
        <v>44</v>
      </c>
      <c r="C59" s="10">
        <f>G7-16*L7</f>
        <v>22.733333333333334</v>
      </c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1"/>
      <c r="B60" s="2">
        <v>43</v>
      </c>
      <c r="C60" s="10">
        <f>G7-17*L7</f>
        <v>22.216666666666665</v>
      </c>
      <c r="D60" s="2"/>
      <c r="E60" s="2"/>
      <c r="F60" s="11"/>
      <c r="G60" s="2"/>
      <c r="H60" s="11"/>
      <c r="I60" s="2"/>
      <c r="J60" s="11"/>
      <c r="K60" s="2"/>
      <c r="L60" s="2"/>
    </row>
    <row r="61" spans="1:12" ht="12.75">
      <c r="A61" s="21"/>
      <c r="B61" s="2">
        <v>42</v>
      </c>
      <c r="C61" s="10">
        <f>G7-18*L7</f>
        <v>21.7</v>
      </c>
      <c r="D61" s="2"/>
      <c r="E61" s="2"/>
      <c r="F61" s="11"/>
      <c r="G61" s="2"/>
      <c r="H61" s="11"/>
      <c r="I61" s="2"/>
      <c r="J61" s="11"/>
      <c r="K61" s="2"/>
      <c r="L61" s="2"/>
    </row>
    <row r="62" spans="1:12" ht="12.75">
      <c r="A62" s="21"/>
      <c r="B62" s="2">
        <v>41</v>
      </c>
      <c r="C62" s="10">
        <f>G7-19*L7</f>
        <v>21.18333333333333</v>
      </c>
      <c r="D62" s="2"/>
      <c r="E62" s="2"/>
      <c r="F62" s="12"/>
      <c r="G62" s="2"/>
      <c r="H62" s="12"/>
      <c r="I62" s="2"/>
      <c r="J62" s="12"/>
      <c r="K62" s="2"/>
      <c r="L62" s="2"/>
    </row>
    <row r="63" spans="1:12" ht="12.75">
      <c r="A63" s="21"/>
      <c r="B63" s="2">
        <v>40</v>
      </c>
      <c r="C63" s="10">
        <f>G7-20*L7</f>
        <v>20.666666666666664</v>
      </c>
      <c r="D63" s="2"/>
      <c r="E63" s="2"/>
      <c r="F63" s="12"/>
      <c r="G63" s="2"/>
      <c r="H63" s="12"/>
      <c r="I63" s="2"/>
      <c r="J63" s="12"/>
      <c r="K63" s="2"/>
      <c r="L63" s="2"/>
    </row>
    <row r="64" spans="6:12" ht="12.75">
      <c r="F64" s="13"/>
      <c r="G64" s="14"/>
      <c r="H64" s="13"/>
      <c r="I64" s="14"/>
      <c r="J64" s="13"/>
      <c r="K64" s="14"/>
      <c r="L64" s="14"/>
    </row>
    <row r="65" spans="6:12" ht="12.75">
      <c r="F65" s="13"/>
      <c r="G65" s="14"/>
      <c r="H65" s="13"/>
      <c r="I65" s="14"/>
      <c r="J65" s="13"/>
      <c r="K65" s="14"/>
      <c r="L65" s="14"/>
    </row>
    <row r="66" spans="6:12" ht="12.75">
      <c r="F66" s="13"/>
      <c r="G66" s="14"/>
      <c r="H66" s="13"/>
      <c r="I66" s="14"/>
      <c r="J66" s="13"/>
      <c r="K66" s="14"/>
      <c r="L66" s="14"/>
    </row>
    <row r="67" spans="6:12" ht="12.75">
      <c r="F67" s="13"/>
      <c r="G67" s="14"/>
      <c r="H67" s="13"/>
      <c r="I67" s="14"/>
      <c r="J67" s="13"/>
      <c r="K67" s="14"/>
      <c r="L67" s="14"/>
    </row>
    <row r="68" spans="6:12" ht="12.75">
      <c r="F68" s="13"/>
      <c r="G68" s="14"/>
      <c r="H68" s="13"/>
      <c r="I68" s="14"/>
      <c r="J68" s="13"/>
      <c r="K68" s="14"/>
      <c r="L68" s="14"/>
    </row>
    <row r="69" spans="6:12" ht="12.75">
      <c r="F69" s="13"/>
      <c r="G69" s="14"/>
      <c r="H69" s="13"/>
      <c r="I69" s="14"/>
      <c r="J69" s="13"/>
      <c r="K69" s="14"/>
      <c r="L69" s="14"/>
    </row>
    <row r="70" spans="6:12" ht="12.75">
      <c r="F70" s="14"/>
      <c r="G70" s="14"/>
      <c r="H70" s="14"/>
      <c r="I70" s="14"/>
      <c r="J70" s="14"/>
      <c r="K70" s="14"/>
      <c r="L70" s="14"/>
    </row>
  </sheetData>
  <mergeCells count="8">
    <mergeCell ref="A1:J1"/>
    <mergeCell ref="A44:A63"/>
    <mergeCell ref="F2:G2"/>
    <mergeCell ref="H2:I2"/>
    <mergeCell ref="A3:A13"/>
    <mergeCell ref="A14:A23"/>
    <mergeCell ref="A24:A33"/>
    <mergeCell ref="A34:A43"/>
  </mergeCells>
  <printOptions/>
  <pageMargins left="0.4" right="0.4" top="0.3" bottom="0.36" header="0.32" footer="0.38"/>
  <pageSetup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Salisbury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Salisbury State University</dc:creator>
  <cp:keywords/>
  <dc:description/>
  <cp:lastModifiedBy>DiGiovanna</cp:lastModifiedBy>
  <cp:lastPrinted>2004-06-11T16:13:08Z</cp:lastPrinted>
  <dcterms:created xsi:type="dcterms:W3CDTF">2003-11-18T17:45:05Z</dcterms:created>
  <dcterms:modified xsi:type="dcterms:W3CDTF">2004-06-11T16:13:35Z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